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200" windowHeight="7050"/>
  </bookViews>
  <sheets>
    <sheet name="ĐÁNH GIÁ GV_mau_01" sheetId="1" r:id="rId1"/>
    <sheet name="mau_00" sheetId="2" r:id="rId2"/>
    <sheet name="Sheet3" sheetId="3" r:id="rId3"/>
  </sheets>
  <calcPr calcId="145621"/>
</workbook>
</file>

<file path=xl/calcChain.xml><?xml version="1.0" encoding="utf-8"?>
<calcChain xmlns="http://schemas.openxmlformats.org/spreadsheetml/2006/main">
  <c r="I23" i="1" l="1"/>
  <c r="I26" i="1"/>
  <c r="I74" i="1"/>
  <c r="I16" i="1"/>
  <c r="B31" i="2" l="1"/>
  <c r="A31" i="2"/>
  <c r="B30" i="2"/>
  <c r="A30" i="2"/>
  <c r="B29" i="2"/>
  <c r="A29" i="2"/>
  <c r="B28" i="2"/>
  <c r="A28" i="2"/>
  <c r="B27" i="2"/>
  <c r="A27" i="2"/>
  <c r="G26" i="2"/>
  <c r="B26" i="2"/>
  <c r="A26" i="2"/>
  <c r="B25" i="2"/>
  <c r="A25" i="2"/>
  <c r="B24" i="2"/>
  <c r="A24" i="2"/>
  <c r="G23" i="2"/>
  <c r="B23" i="2"/>
  <c r="A23" i="2"/>
  <c r="G22" i="2"/>
  <c r="B22" i="2"/>
  <c r="A22" i="2"/>
  <c r="B21" i="2"/>
  <c r="A21" i="2"/>
  <c r="B20" i="2"/>
  <c r="A20" i="2"/>
  <c r="D19" i="2"/>
  <c r="B19" i="2"/>
  <c r="A19" i="2"/>
  <c r="B18" i="2"/>
  <c r="A18" i="2"/>
  <c r="D17" i="2"/>
  <c r="B17" i="2"/>
  <c r="A17" i="2"/>
  <c r="B16" i="2"/>
  <c r="A16" i="2"/>
  <c r="B15" i="2"/>
  <c r="A15" i="2"/>
  <c r="B14" i="2"/>
  <c r="A14" i="2"/>
  <c r="G10" i="2"/>
  <c r="D9" i="2"/>
  <c r="D8" i="2"/>
  <c r="D7" i="2"/>
  <c r="A40" i="2" s="1"/>
  <c r="C31" i="2"/>
  <c r="C30" i="2"/>
  <c r="C29" i="2"/>
  <c r="C28" i="2" s="1"/>
  <c r="C27" i="2"/>
  <c r="C26" i="2"/>
  <c r="C25" i="2"/>
  <c r="C24" i="2"/>
  <c r="C23" i="2"/>
  <c r="C22" i="2"/>
  <c r="C21" i="2"/>
  <c r="C20" i="2"/>
  <c r="C19" i="2"/>
  <c r="C17" i="2"/>
  <c r="C16" i="2"/>
  <c r="C15" i="2"/>
  <c r="C14" i="2" s="1"/>
  <c r="C32" i="2" s="1"/>
  <c r="A84" i="1"/>
  <c r="C18" i="2" l="1"/>
  <c r="B73" i="1"/>
  <c r="B70" i="1"/>
  <c r="B65" i="1"/>
  <c r="B61" i="1"/>
  <c r="B58" i="1"/>
  <c r="B53" i="1"/>
  <c r="B50" i="1"/>
  <c r="B47" i="1"/>
  <c r="B44" i="1"/>
  <c r="B32" i="1"/>
  <c r="B29" i="1"/>
  <c r="B25" i="1"/>
  <c r="B22" i="1"/>
  <c r="B15" i="1"/>
  <c r="B32" i="2" l="1"/>
  <c r="C33" i="2" s="1"/>
  <c r="B64" i="1"/>
  <c r="B28" i="1"/>
  <c r="B14" i="1"/>
  <c r="G17" i="2"/>
  <c r="I23" i="2" l="1"/>
  <c r="H23" i="2"/>
  <c r="G30" i="2"/>
  <c r="B76" i="1"/>
  <c r="G29" i="2"/>
  <c r="G15" i="1"/>
  <c r="C73" i="1"/>
  <c r="C70" i="1"/>
  <c r="D29" i="2"/>
  <c r="C65" i="1"/>
  <c r="C61" i="1"/>
  <c r="C58" i="1"/>
  <c r="C53" i="1"/>
  <c r="C50" i="1"/>
  <c r="C47" i="1"/>
  <c r="C44" i="1"/>
  <c r="C39" i="1"/>
  <c r="C32" i="1"/>
  <c r="C29" i="1"/>
  <c r="D15" i="1"/>
  <c r="C25" i="1"/>
  <c r="C22" i="1"/>
  <c r="C15" i="1"/>
  <c r="I22" i="2" l="1"/>
  <c r="H22" i="2"/>
  <c r="I26" i="2"/>
  <c r="H26" i="2"/>
  <c r="F19" i="2"/>
  <c r="E19" i="2"/>
  <c r="F17" i="2"/>
  <c r="E17" i="2"/>
  <c r="G31" i="2"/>
  <c r="I30" i="2"/>
  <c r="H30" i="2"/>
  <c r="G27" i="2"/>
  <c r="G24" i="2"/>
  <c r="G21" i="2"/>
  <c r="G20" i="2"/>
  <c r="G19" i="2"/>
  <c r="I17" i="2"/>
  <c r="H17" i="2"/>
  <c r="G16" i="2"/>
  <c r="H15" i="1"/>
  <c r="H15" i="2" s="1"/>
  <c r="G15" i="2"/>
  <c r="E31" i="2"/>
  <c r="D31" i="2"/>
  <c r="E30" i="2"/>
  <c r="D30" i="2"/>
  <c r="D27" i="2"/>
  <c r="D26" i="2"/>
  <c r="G25" i="2"/>
  <c r="D25" i="2"/>
  <c r="D24" i="2"/>
  <c r="D23" i="2"/>
  <c r="D22" i="2"/>
  <c r="D21" i="2"/>
  <c r="D20" i="2"/>
  <c r="D16" i="2"/>
  <c r="E15" i="1"/>
  <c r="E15" i="2" s="1"/>
  <c r="D15" i="2"/>
  <c r="F31" i="2"/>
  <c r="C64" i="1"/>
  <c r="I78" i="1"/>
  <c r="C28" i="1"/>
  <c r="D14" i="1"/>
  <c r="G14" i="1"/>
  <c r="C14" i="1"/>
  <c r="F15" i="1" l="1"/>
  <c r="F15" i="2" s="1"/>
  <c r="I15" i="1"/>
  <c r="I15" i="2" s="1"/>
  <c r="F30" i="2"/>
  <c r="I31" i="2"/>
  <c r="H31" i="2"/>
  <c r="I29" i="2"/>
  <c r="H29" i="2"/>
  <c r="G28" i="2"/>
  <c r="I27" i="2"/>
  <c r="H27" i="2"/>
  <c r="I24" i="2"/>
  <c r="H24" i="2"/>
  <c r="I21" i="2"/>
  <c r="H21" i="2"/>
  <c r="I20" i="2"/>
  <c r="H20" i="2"/>
  <c r="I19" i="2"/>
  <c r="H19" i="2"/>
  <c r="I16" i="2"/>
  <c r="H16" i="2"/>
  <c r="I34" i="2" s="1"/>
  <c r="H14" i="1"/>
  <c r="G14" i="2"/>
  <c r="D28" i="2"/>
  <c r="F29" i="2"/>
  <c r="E29" i="2"/>
  <c r="F27" i="2"/>
  <c r="E27" i="2"/>
  <c r="F26" i="2"/>
  <c r="E26" i="2"/>
  <c r="G18" i="2"/>
  <c r="I25" i="2"/>
  <c r="H25" i="2"/>
  <c r="F25" i="2"/>
  <c r="E25" i="2"/>
  <c r="F24" i="2"/>
  <c r="E24" i="2"/>
  <c r="F23" i="2"/>
  <c r="E23" i="2"/>
  <c r="F22" i="2"/>
  <c r="E22" i="2"/>
  <c r="F21" i="2"/>
  <c r="E21" i="2"/>
  <c r="D18" i="2"/>
  <c r="F20" i="2"/>
  <c r="E20" i="2"/>
  <c r="F16" i="2"/>
  <c r="E16" i="2"/>
  <c r="E14" i="1"/>
  <c r="D14" i="2"/>
  <c r="F78" i="1"/>
  <c r="C76" i="1"/>
  <c r="C77" i="1" s="1"/>
  <c r="D76" i="1"/>
  <c r="G76" i="1"/>
  <c r="I28" i="2" l="1"/>
  <c r="H28" i="2"/>
  <c r="G32" i="2"/>
  <c r="H32" i="2" s="1"/>
  <c r="I14" i="1"/>
  <c r="I14" i="2" s="1"/>
  <c r="H14" i="2"/>
  <c r="F28" i="2"/>
  <c r="E28" i="2"/>
  <c r="I18" i="2"/>
  <c r="H18" i="2"/>
  <c r="D32" i="2"/>
  <c r="E32" i="2" s="1"/>
  <c r="F34" i="2"/>
  <c r="F18" i="2"/>
  <c r="E18" i="2"/>
  <c r="F14" i="1"/>
  <c r="F14" i="2" s="1"/>
  <c r="E14" i="2"/>
  <c r="D77" i="1"/>
  <c r="E77" i="1" s="1"/>
  <c r="H76" i="1"/>
  <c r="G77" i="1"/>
  <c r="E76" i="1"/>
  <c r="H77" i="1" l="1"/>
  <c r="G78" i="1"/>
  <c r="G33" i="2"/>
  <c r="D33" i="2"/>
  <c r="E33" i="2" s="1"/>
  <c r="D78" i="1"/>
  <c r="D34" i="2" l="1"/>
  <c r="H33" i="2"/>
  <c r="G34" i="2"/>
</calcChain>
</file>

<file path=xl/sharedStrings.xml><?xml version="1.0" encoding="utf-8"?>
<sst xmlns="http://schemas.openxmlformats.org/spreadsheetml/2006/main" count="159" uniqueCount="99">
  <si>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</si>
  <si>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</si>
  <si>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</si>
  <si>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</si>
  <si>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</si>
  <si>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</si>
  <si>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</si>
  <si>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</si>
  <si>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</si>
  <si>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</si>
  <si>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</si>
  <si>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</si>
  <si>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</si>
  <si>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</si>
  <si>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</si>
  <si>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</si>
  <si>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</si>
  <si>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</si>
  <si>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</si>
  <si>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</si>
  <si>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</si>
  <si>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</si>
  <si>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</si>
  <si>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</si>
  <si>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</si>
  <si>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</si>
  <si>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</si>
  <si>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</si>
  <si>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</si>
  <si>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</si>
  <si>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</si>
  <si>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</si>
  <si>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</si>
  <si>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</si>
  <si>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</si>
  <si>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</si>
  <si>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</si>
  <si>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</si>
  <si>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</si>
  <si>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</si>
  <si>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</si>
  <si>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</si>
  <si>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</si>
  <si>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</si>
  <si>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</si>
  <si>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</si>
  <si>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</si>
  <si>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</si>
  <si>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</si>
  <si>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</si>
  <si>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</si>
  <si>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</si>
  <si>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</si>
  <si>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</si>
  <si>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</si>
  <si>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</si>
  <si>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</si>
  <si>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</si>
  <si>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</si>
  <si>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</si>
  <si>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</si>
  <si>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</si>
  <si>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</si>
  <si>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</si>
  <si>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</si>
  <si>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</si>
  <si>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</si>
  <si>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</si>
  <si>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</si>
  <si>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</si>
  <si>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</si>
  <si>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</si>
  <si>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</si>
  <si>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</si>
  <si>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</si>
  <si>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t>TRƯỜNG CAO ĐẲNG LÝ TỰ TRỌNG TP. HỒ CHÍ MINH</t>
  </si>
  <si>
    <t>KHOA KHOA HỌC CƠ BẢN</t>
  </si>
  <si>
    <t xml:space="preserve">         Họ và tên:</t>
  </si>
  <si>
    <t>CỘNG HÒA XÃ HỘI CHỦ NGHĨA VIỆT NAM</t>
  </si>
  <si>
    <t>Độc lập - Tự do - Hạnh phúc</t>
  </si>
  <si>
    <r>
      <t>Các minh chứng</t>
    </r>
    <r>
      <rPr>
        <b/>
        <i/>
        <sz val="12"/>
        <color rgb="FFFF0000"/>
        <rFont val="Times New Roman"/>
        <family val="1"/>
      </rPr>
      <t xml:space="preserve"> </t>
    </r>
  </si>
  <si>
    <t>Các minh chứng</t>
  </si>
  <si>
    <t xml:space="preserve">Điểm đánh giá đạt được </t>
  </si>
  <si>
    <t xml:space="preserve">         Khoa, tổ bộ môn: </t>
  </si>
  <si>
    <t xml:space="preserve">         Cấp trình độ giảng dạy:</t>
  </si>
  <si>
    <t xml:space="preserve">         Nhiệm vụ được phân công giảng dạy (Lý thuyết, thực hành, tích hợp): </t>
  </si>
  <si>
    <t>Đạt</t>
  </si>
  <si>
    <t>Không đạt</t>
  </si>
  <si>
    <t>Khoa Khoa học Cơ bản, Tổ Giáo dục Thể chất</t>
  </si>
  <si>
    <t>Thực hành</t>
  </si>
  <si>
    <t>Lịch giảng dạy</t>
  </si>
  <si>
    <t>Giáo án</t>
  </si>
  <si>
    <t>Kế hoạch giáo dục</t>
  </si>
  <si>
    <t>LÊ THÁI HÙNG</t>
  </si>
  <si>
    <t xml:space="preserve">Cao đẳng </t>
  </si>
  <si>
    <t>Bằng Đại học chuyên ngành Sư phạm Giáo dục thể chất</t>
  </si>
  <si>
    <t>Chứng chỉ Phương pháp 
Nghiên cứu khoa học Trường ĐH TDTT TP. HCM</t>
  </si>
  <si>
    <t>Chứng chỉ A Tin học Ứng dụng
Trường Cao đẳng Bán công Công nghệ và Quản trị Doanh nghiệp</t>
  </si>
  <si>
    <t>Chứng chỉ tiếng Anh tương đương cấp độ B1 khung Châu Âu 
Trường Đại học Thể dục thể thao TP. HCM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</si>
</sst>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1"/>
      <color theme="1"/>
      <name val="Calibri"/>
      <family val="2"/>
      <scheme val="minor"/>
    </font>
    <font>
      <b/>
      <sz val="11"/>
      <color theme="1"/>
      <name val="Times New Roman"/>
      <family val="1"/>
    </font>
    <font>
      <b/>
      <sz val="12"/>
      <color indexed="8"/>
      <name val="Times New Roman"/>
      <family val="1"/>
    </font>
    <font>
      <sz val="12"/>
      <color indexed="8"/>
      <name val="Times New Roman"/>
      <family val="1"/>
    </font>
    <font>
      <b/>
      <sz val="12"/>
      <color indexed="10"/>
      <name val="Times New Roman"/>
      <family val="1"/>
    </font>
    <font>
      <sz val="9"/>
      <color indexed="8"/>
      <name val="Times New Roman"/>
      <family val="1"/>
    </font>
    <font>
      <b/>
      <sz val="9"/>
      <color indexed="8"/>
      <name val="Times New Roman"/>
      <family val="1"/>
    </font>
  </fonts>
  <fills count="13">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indexed="9"/>
        <bgColor indexed="64"/>
      </patternFill>
    </fill>
    <fill>
      <patternFill patternType="solid">
        <fgColor indexed="44"/>
        <bgColor indexed="64"/>
      </patternFill>
    </fill>
    <fill>
      <patternFill patternType="solid">
        <fgColor indexed="43"/>
        <bgColor indexed="64"/>
      </patternFill>
    </fill>
    <fill>
      <patternFill patternType="solid">
        <fgColor indexed="27"/>
        <bgColor indexed="64"/>
      </patternFill>
    </fill>
    <fill>
      <patternFill patternType="solid">
        <fgColor indexed="31"/>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bottom/>
      <diagonal/>
    </border>
  </borders>
  <cellStyleXfs count="1">
    <xf numFmtId="0" fontId="0" fillId="0" borderId="0"/>
  </cellStyleXfs>
  <cellXfs count="8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0" fillId="0" borderId="8" xfId="0" applyFont="1" applyBorder="1" applyAlignment="1">
      <alignment horizontal="center"/>
    </xf>
    <xf numFmtId="0" fontId="7" fillId="0" borderId="0" xfId="0" applyFont="1"/>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6" fillId="0" borderId="0" xfId="0" applyFont="1"/>
    <xf numFmtId="0" fontId="8" fillId="0" borderId="0" xfId="0" applyFont="1" applyAlignment="1">
      <alignment vertical="center"/>
    </xf>
    <xf numFmtId="10" fontId="1" fillId="5" borderId="1" xfId="0" applyNumberFormat="1" applyFont="1" applyFill="1" applyBorder="1" applyAlignment="1">
      <alignment horizontal="justify" vertical="center" wrapText="1"/>
    </xf>
    <xf numFmtId="10" fontId="2" fillId="6" borderId="1" xfId="0" applyNumberFormat="1" applyFont="1" applyFill="1" applyBorder="1" applyAlignment="1">
      <alignment horizontal="justify" vertical="center" wrapText="1"/>
    </xf>
    <xf numFmtId="10" fontId="1" fillId="5" borderId="4" xfId="0" applyNumberFormat="1" applyFont="1" applyFill="1" applyBorder="1" applyAlignment="1">
      <alignment vertical="center" wrapText="1"/>
    </xf>
    <xf numFmtId="0" fontId="22" fillId="8" borderId="1" xfId="0" applyFont="1" applyFill="1" applyBorder="1" applyAlignment="1">
      <alignment horizontal="center" vertical="center" wrapText="1"/>
    </xf>
    <xf numFmtId="164" fontId="12" fillId="11" borderId="1" xfId="0" applyNumberFormat="1" applyFont="1" applyFill="1" applyBorder="1" applyAlignment="1">
      <alignment horizontal="center" vertical="center" wrapText="1"/>
    </xf>
    <xf numFmtId="0" fontId="23" fillId="9" borderId="1" xfId="0" applyFont="1" applyFill="1" applyBorder="1" applyAlignment="1">
      <alignment horizontal="center" vertical="center" wrapText="1"/>
    </xf>
    <xf numFmtId="164" fontId="23" fillId="9" borderId="1" xfId="0" applyNumberFormat="1" applyFont="1" applyFill="1" applyBorder="1" applyAlignment="1">
      <alignment horizontal="center" vertical="center" wrapText="1"/>
    </xf>
    <xf numFmtId="0" fontId="21" fillId="10" borderId="1" xfId="0" applyFont="1" applyFill="1" applyBorder="1" applyAlignment="1">
      <alignment horizontal="center" vertical="center" wrapText="1"/>
    </xf>
    <xf numFmtId="164" fontId="21" fillId="10" borderId="1" xfId="0" applyNumberFormat="1" applyFont="1" applyFill="1" applyBorder="1" applyAlignment="1">
      <alignment horizontal="center" vertical="center" wrapText="1"/>
    </xf>
    <xf numFmtId="164" fontId="11" fillId="10" borderId="1" xfId="0" applyNumberFormat="1" applyFont="1" applyFill="1" applyBorder="1" applyAlignment="1">
      <alignment horizontal="center" vertical="center" wrapText="1"/>
    </xf>
    <xf numFmtId="1" fontId="22" fillId="0" borderId="4" xfId="0" applyNumberFormat="1" applyFont="1" applyFill="1" applyBorder="1" applyAlignment="1">
      <alignment horizontal="center" vertical="center" wrapText="1"/>
    </xf>
    <xf numFmtId="0" fontId="21" fillId="9" borderId="1" xfId="0" applyFont="1" applyFill="1" applyBorder="1" applyAlignment="1">
      <alignment horizontal="center" vertical="center" wrapText="1"/>
    </xf>
    <xf numFmtId="164" fontId="22" fillId="12" borderId="1" xfId="0" applyNumberFormat="1" applyFont="1" applyFill="1" applyBorder="1" applyAlignment="1">
      <alignment horizontal="center" vertical="center" wrapText="1"/>
    </xf>
    <xf numFmtId="0" fontId="21" fillId="10" borderId="6" xfId="0" applyFont="1" applyFill="1" applyBorder="1" applyAlignment="1">
      <alignment horizontal="center" vertical="center" wrapText="1"/>
    </xf>
    <xf numFmtId="0" fontId="21" fillId="9" borderId="1" xfId="0" applyFont="1" applyFill="1" applyBorder="1" applyAlignment="1">
      <alignment horizontal="center" vertical="center"/>
    </xf>
    <xf numFmtId="0" fontId="21" fillId="10" borderId="1" xfId="0" applyFont="1" applyFill="1" applyBorder="1" applyAlignment="1">
      <alignment horizontal="center" vertical="center"/>
    </xf>
    <xf numFmtId="0" fontId="24" fillId="8" borderId="1" xfId="0" applyFont="1" applyFill="1" applyBorder="1" applyAlignment="1">
      <alignment horizontal="center" vertical="center" wrapText="1"/>
    </xf>
    <xf numFmtId="0" fontId="24" fillId="0" borderId="1" xfId="0" applyFont="1" applyBorder="1"/>
    <xf numFmtId="0" fontId="25" fillId="8" borderId="1" xfId="0" applyFont="1" applyFill="1" applyBorder="1" applyAlignment="1">
      <alignment horizontal="center" vertical="center" wrapText="1"/>
    </xf>
    <xf numFmtId="0" fontId="24" fillId="8" borderId="6" xfId="0" applyFont="1" applyFill="1" applyBorder="1" applyAlignment="1">
      <alignment horizontal="center" vertical="center" wrapText="1"/>
    </xf>
    <xf numFmtId="0" fontId="24" fillId="8" borderId="2" xfId="0" applyFont="1" applyFill="1" applyBorder="1" applyAlignment="1">
      <alignment horizontal="center" vertical="center" wrapText="1"/>
    </xf>
    <xf numFmtId="0" fontId="24" fillId="8" borderId="7" xfId="0" applyFont="1" applyFill="1" applyBorder="1" applyAlignment="1">
      <alignment horizontal="center" vertical="center" wrapText="1"/>
    </xf>
    <xf numFmtId="0" fontId="22" fillId="8" borderId="9" xfId="0" applyFont="1" applyFill="1" applyBorder="1" applyAlignment="1">
      <alignment horizontal="center" vertical="center" wrapText="1"/>
    </xf>
    <xf numFmtId="0" fontId="21" fillId="0" borderId="1" xfId="0" applyFont="1" applyFill="1" applyBorder="1" applyAlignment="1">
      <alignment horizontal="center" vertical="center" wrapText="1"/>
    </xf>
    <xf numFmtId="1" fontId="21" fillId="10" borderId="1" xfId="0"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horizontal="center"/>
    </xf>
    <xf numFmtId="0" fontId="20" fillId="0" borderId="0" xfId="0" applyFont="1" applyAlignment="1">
      <alignment horizontal="center"/>
    </xf>
    <xf numFmtId="0" fontId="17" fillId="0" borderId="0" xfId="0" applyFont="1" applyAlignment="1">
      <alignment horizontal="left" vertical="center"/>
    </xf>
    <xf numFmtId="0" fontId="19"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9" fillId="0" borderId="0" xfId="0" applyFont="1" applyAlignment="1">
      <alignment horizontal="center" vertical="center"/>
    </xf>
    <xf numFmtId="0" fontId="24" fillId="0" borderId="0" xfId="0" applyFont="1" applyAlignment="1">
      <alignment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1304925</xdr:colOff>
      <xdr:row>2</xdr:row>
      <xdr:rowOff>9525</xdr:rowOff>
    </xdr:from>
    <xdr:to>
      <xdr:col>2</xdr:col>
      <xdr:colOff>0</xdr:colOff>
      <xdr:row>2</xdr:row>
      <xdr:rowOff>12800</xdr:rowOff>
    </xdr:to>
    <xdr:cxnSp macro="">
      <xdr:nvCxnSpPr>
        <xdr:cNvPr id="18" name="Straight Connector 17"/>
        <xdr:cNvCxnSpPr/>
      </xdr:nvCxnSpPr>
      <xdr:spPr>
        <a:xfrm>
          <a:off x="1304925" y="409575"/>
          <a:ext cx="914400" cy="3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xdr:row>
      <xdr:rowOff>19050</xdr:rowOff>
    </xdr:from>
    <xdr:to>
      <xdr:col>8</xdr:col>
      <xdr:colOff>981075</xdr:colOff>
      <xdr:row>2</xdr:row>
      <xdr:rowOff>19050</xdr:rowOff>
    </xdr:to>
    <xdr:cxnSp macro="">
      <xdr:nvCxnSpPr>
        <xdr:cNvPr id="10" name="Straight Connector 9"/>
        <xdr:cNvCxnSpPr/>
      </xdr:nvCxnSpPr>
      <xdr:spPr>
        <a:xfrm flipV="1">
          <a:off x="5943600" y="419100"/>
          <a:ext cx="17716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1304925</xdr:colOff>
      <xdr:row>2</xdr:row>
      <xdr:rowOff>9525</xdr:rowOff>
    </xdr:from>
    <xdr:to>
      <xdr:col>2</xdr:col>
      <xdr:colOff>0</xdr:colOff>
      <xdr:row>2</xdr:row>
      <xdr:rowOff>12800</xdr:rowOff>
    </xdr:to>
    <xdr:cxnSp macro="">
      <xdr:nvCxnSpPr>
        <xdr:cNvPr id="2" name="Straight Connector 1"/>
        <xdr:cNvCxnSpPr/>
      </xdr:nvCxnSpPr>
      <xdr:spPr>
        <a:xfrm>
          <a:off x="1304925" y="409575"/>
          <a:ext cx="914400" cy="3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xdr:row>
      <xdr:rowOff>19050</xdr:rowOff>
    </xdr:from>
    <xdr:to>
      <xdr:col>8</xdr:col>
      <xdr:colOff>981075</xdr:colOff>
      <xdr:row>2</xdr:row>
      <xdr:rowOff>19050</xdr:rowOff>
    </xdr:to>
    <xdr:cxnSp macro="">
      <xdr:nvCxnSpPr>
        <xdr:cNvPr id="3" name="Straight Connector 2"/>
        <xdr:cNvCxnSpPr/>
      </xdr:nvCxnSpPr>
      <xdr:spPr>
        <a:xfrm flipV="1">
          <a:off x="5943600" y="419100"/>
          <a:ext cx="17716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tabSelected="1" topLeftCell="A24" zoomScaleNormal="100" workbookViewId="0">
      <selection activeCell="I24" sqref="I24"/>
    </sheetView>
  </sheetViews>
  <sheetFormatPr defaultRowHeight="15.75" x14ac:dyDescent="0.25"/>
  <cols>
    <col min="1" max="1" width="25.85546875" customWidth="1"/>
    <col min="2" max="2" width="7.42578125" customWidth="1"/>
    <col min="3" max="3" width="7.42578125" hidden="1" customWidth="1"/>
    <col min="4" max="4" width="8" style="15" customWidth="1"/>
    <col min="5" max="5" width="13.140625" style="15" customWidth="1"/>
    <col min="6" max="6" width="24.85546875" customWidth="1"/>
    <col min="7" max="7" width="8.5703125" customWidth="1"/>
    <col min="8" max="8" width="13.140625" customWidth="1"/>
    <col min="9" max="9" width="24.140625" style="42" customWidth="1"/>
  </cols>
  <sheetData>
    <row r="1" spans="1:12" ht="15.75" customHeight="1" x14ac:dyDescent="0.25">
      <c r="A1" s="45" t="s">
        <v>75</v>
      </c>
      <c r="G1" s="75" t="s">
        <v>78</v>
      </c>
      <c r="H1" s="75"/>
      <c r="I1" s="75"/>
    </row>
    <row r="2" spans="1:12" ht="15.75" customHeight="1" x14ac:dyDescent="0.25">
      <c r="A2" s="75" t="s">
        <v>76</v>
      </c>
      <c r="B2" s="75"/>
      <c r="C2" s="75"/>
      <c r="D2" s="75"/>
      <c r="E2" s="75"/>
      <c r="G2" s="75" t="s">
        <v>79</v>
      </c>
      <c r="H2" s="75"/>
      <c r="I2" s="75"/>
    </row>
    <row r="5" spans="1:12" ht="18.75" x14ac:dyDescent="0.25">
      <c r="A5" s="87" t="s">
        <v>60</v>
      </c>
      <c r="B5" s="87"/>
      <c r="C5" s="87"/>
      <c r="D5" s="87"/>
      <c r="E5" s="87"/>
      <c r="F5" s="87"/>
      <c r="G5" s="87"/>
      <c r="H5" s="87"/>
      <c r="I5" s="87"/>
    </row>
    <row r="6" spans="1:12" ht="18.75" x14ac:dyDescent="0.25">
      <c r="A6" s="87" t="s">
        <v>61</v>
      </c>
      <c r="B6" s="87"/>
      <c r="C6" s="87"/>
      <c r="D6" s="87"/>
      <c r="E6" s="87"/>
      <c r="F6" s="87"/>
      <c r="G6" s="87"/>
      <c r="H6" s="87"/>
      <c r="I6" s="87"/>
    </row>
    <row r="7" spans="1:12" ht="16.5" x14ac:dyDescent="0.25">
      <c r="A7" s="46" t="s">
        <v>77</v>
      </c>
      <c r="B7" s="46"/>
      <c r="C7" s="46"/>
      <c r="D7" s="46" t="s">
        <v>93</v>
      </c>
      <c r="E7" s="46"/>
      <c r="F7" s="46"/>
      <c r="G7" s="46"/>
      <c r="H7" s="46"/>
      <c r="I7" s="46"/>
    </row>
    <row r="8" spans="1:12" ht="16.5" x14ac:dyDescent="0.25">
      <c r="A8" s="46" t="s">
        <v>83</v>
      </c>
      <c r="B8" s="46"/>
      <c r="C8" s="46"/>
      <c r="D8" s="46" t="s">
        <v>88</v>
      </c>
      <c r="E8" s="46"/>
      <c r="F8" s="46"/>
      <c r="G8" s="46"/>
      <c r="H8" s="46"/>
      <c r="I8" s="46"/>
    </row>
    <row r="9" spans="1:12" ht="16.5" x14ac:dyDescent="0.25">
      <c r="A9" s="46" t="s">
        <v>84</v>
      </c>
      <c r="B9" s="46"/>
      <c r="C9" s="46"/>
      <c r="D9" s="46" t="s">
        <v>94</v>
      </c>
      <c r="E9" s="46"/>
      <c r="F9" s="46"/>
      <c r="G9" s="46"/>
      <c r="H9" s="46"/>
      <c r="I9" s="46"/>
    </row>
    <row r="10" spans="1:12" ht="20.45" customHeight="1" x14ac:dyDescent="0.25">
      <c r="A10" s="31" t="s">
        <v>85</v>
      </c>
      <c r="B10" s="31"/>
      <c r="C10" s="31"/>
      <c r="D10" s="31"/>
      <c r="E10" s="31"/>
      <c r="F10" s="31"/>
      <c r="G10" s="31" t="s">
        <v>89</v>
      </c>
      <c r="H10" s="31"/>
      <c r="I10" s="31"/>
    </row>
    <row r="11" spans="1:12" ht="9.6" customHeight="1" thickBot="1" x14ac:dyDescent="0.4">
      <c r="B11" s="16"/>
      <c r="C11" s="16"/>
      <c r="D11" s="32"/>
      <c r="E11" s="32"/>
      <c r="F11" s="16"/>
      <c r="G11" s="16"/>
      <c r="H11" s="16"/>
      <c r="I11" s="41"/>
    </row>
    <row r="12" spans="1:12" ht="17.45" customHeight="1" thickBot="1" x14ac:dyDescent="0.3">
      <c r="A12" s="82" t="s">
        <v>0</v>
      </c>
      <c r="B12" s="82" t="s">
        <v>1</v>
      </c>
      <c r="C12" s="82" t="s">
        <v>1</v>
      </c>
      <c r="D12" s="84" t="s">
        <v>2</v>
      </c>
      <c r="E12" s="72"/>
      <c r="F12" s="73"/>
      <c r="G12" s="72" t="s">
        <v>3</v>
      </c>
      <c r="H12" s="72"/>
      <c r="I12" s="73"/>
      <c r="L12" s="17"/>
    </row>
    <row r="13" spans="1:12" ht="142.5" thickBot="1" x14ac:dyDescent="0.3">
      <c r="A13" s="83"/>
      <c r="B13" s="83"/>
      <c r="C13" s="83"/>
      <c r="D13" s="33" t="s">
        <v>82</v>
      </c>
      <c r="E13" s="33" t="s">
        <v>73</v>
      </c>
      <c r="F13" s="1" t="s">
        <v>80</v>
      </c>
      <c r="G13" s="1" t="s">
        <v>82</v>
      </c>
      <c r="H13" s="2" t="s">
        <v>74</v>
      </c>
      <c r="I13" s="1" t="s">
        <v>81</v>
      </c>
      <c r="L13" s="17"/>
    </row>
    <row r="14" spans="1:12" s="15" customFormat="1" ht="32.25" thickBot="1" x14ac:dyDescent="0.3">
      <c r="A14" s="18" t="s">
        <v>4</v>
      </c>
      <c r="B14" s="19">
        <f>SUM(B15,B22,B25)</f>
        <v>20</v>
      </c>
      <c r="C14" s="19">
        <f>SUM(C15,C22,C25)</f>
        <v>20</v>
      </c>
      <c r="D14" s="19">
        <f>SUM(D15,D22,D25)</f>
        <v>16</v>
      </c>
      <c r="E14" s="20">
        <f>(D14/B14)</f>
        <v>0.8</v>
      </c>
      <c r="F14" s="37" t="str">
        <f>IF(E14&gt;=0.5,"Đạt","Không đạt")</f>
        <v>Đạt</v>
      </c>
      <c r="G14" s="19">
        <f>SUM(G15,G22,G25)</f>
        <v>12</v>
      </c>
      <c r="H14" s="20">
        <f t="shared" ref="H14:H15" si="0">(G14/B14)</f>
        <v>0.6</v>
      </c>
      <c r="I14" s="37" t="str">
        <f>IF(H14&gt;=0.5,"Đạt","Không đạt")</f>
        <v>Đạt</v>
      </c>
    </row>
    <row r="15" spans="1:12" s="15" customFormat="1" ht="32.25" thickBot="1" x14ac:dyDescent="0.3">
      <c r="A15" s="21" t="s">
        <v>5</v>
      </c>
      <c r="B15" s="22">
        <f>SUM(B16:B21)</f>
        <v>12</v>
      </c>
      <c r="C15" s="22">
        <f>SUM(C16:C21)</f>
        <v>12</v>
      </c>
      <c r="D15" s="22">
        <f>SUM(D16:D21)</f>
        <v>12</v>
      </c>
      <c r="E15" s="23">
        <f>(D15/B15)</f>
        <v>1</v>
      </c>
      <c r="F15" s="22" t="str">
        <f>IF(E15&gt;=0.5,"Đạt"," Không đạt")</f>
        <v>Đạt</v>
      </c>
      <c r="G15" s="22">
        <f>SUM(G16:G21)</f>
        <v>10</v>
      </c>
      <c r="H15" s="24">
        <f t="shared" si="0"/>
        <v>0.83333333333333337</v>
      </c>
      <c r="I15" s="22" t="str">
        <f>IF(H15&gt;=0.5,"Đạt","Không đạt")</f>
        <v>Đạt</v>
      </c>
    </row>
    <row r="16" spans="1:12" ht="172.5" thickBot="1" x14ac:dyDescent="0.3">
      <c r="A16" s="4" t="s">
        <v>6</v>
      </c>
      <c r="B16" s="39">
        <v>2</v>
      </c>
      <c r="C16" s="3">
        <v>2</v>
      </c>
      <c r="D16" s="57">
        <v>2</v>
      </c>
      <c r="E16" s="59">
        <v>1</v>
      </c>
      <c r="F16" s="63" t="s">
        <v>95</v>
      </c>
      <c r="G16" s="57">
        <v>2</v>
      </c>
      <c r="H16" s="51">
        <v>1</v>
      </c>
      <c r="I16" s="63" t="str">
        <f>F16</f>
        <v>Bằng Đại học chuyên ngành Sư phạm Giáo dục thể chất</v>
      </c>
    </row>
    <row r="17" spans="1:9" ht="24.75" thickBot="1" x14ac:dyDescent="0.3">
      <c r="A17" s="6" t="s">
        <v>7</v>
      </c>
      <c r="B17" s="39">
        <v>2</v>
      </c>
      <c r="C17" s="3">
        <v>2</v>
      </c>
      <c r="D17" s="50">
        <v>2</v>
      </c>
      <c r="E17" s="59">
        <v>1</v>
      </c>
      <c r="F17" s="63"/>
      <c r="G17" s="57">
        <v>2</v>
      </c>
      <c r="H17" s="51">
        <v>1</v>
      </c>
      <c r="I17" s="66"/>
    </row>
    <row r="18" spans="1:9" ht="24.75" thickBot="1" x14ac:dyDescent="0.3">
      <c r="A18" s="6" t="s">
        <v>8</v>
      </c>
      <c r="B18" s="39">
        <v>2</v>
      </c>
      <c r="C18" s="3">
        <v>2</v>
      </c>
      <c r="D18" s="50">
        <v>2</v>
      </c>
      <c r="E18" s="59">
        <v>1</v>
      </c>
      <c r="F18" s="63"/>
      <c r="G18" s="57">
        <v>2</v>
      </c>
      <c r="H18" s="51">
        <v>1</v>
      </c>
      <c r="I18" s="66"/>
    </row>
    <row r="19" spans="1:9" ht="60.75" thickBot="1" x14ac:dyDescent="0.3">
      <c r="A19" s="6" t="s">
        <v>9</v>
      </c>
      <c r="B19" s="39">
        <v>2</v>
      </c>
      <c r="C19" s="3">
        <v>2</v>
      </c>
      <c r="D19" s="50">
        <v>2</v>
      </c>
      <c r="E19" s="59">
        <v>1</v>
      </c>
      <c r="F19" s="63"/>
      <c r="G19" s="57">
        <v>2</v>
      </c>
      <c r="H19" s="51">
        <v>1</v>
      </c>
      <c r="I19" s="66"/>
    </row>
    <row r="20" spans="1:9" ht="36.75" thickBot="1" x14ac:dyDescent="0.3">
      <c r="A20" s="6" t="s">
        <v>10</v>
      </c>
      <c r="B20" s="39">
        <v>2</v>
      </c>
      <c r="C20" s="3">
        <v>2</v>
      </c>
      <c r="D20" s="50">
        <v>2</v>
      </c>
      <c r="E20" s="59">
        <v>1</v>
      </c>
      <c r="F20" s="63"/>
      <c r="G20" s="57">
        <v>2</v>
      </c>
      <c r="H20" s="51">
        <v>1</v>
      </c>
      <c r="I20" s="66"/>
    </row>
    <row r="21" spans="1:9" ht="48.75" thickBot="1" x14ac:dyDescent="0.3">
      <c r="A21" s="6" t="s">
        <v>11</v>
      </c>
      <c r="B21" s="39">
        <v>2</v>
      </c>
      <c r="C21" s="3">
        <v>2</v>
      </c>
      <c r="D21" s="50">
        <v>2</v>
      </c>
      <c r="E21" s="59">
        <v>1</v>
      </c>
      <c r="F21" s="63"/>
      <c r="G21" s="57">
        <v>0</v>
      </c>
      <c r="H21" s="51">
        <v>0</v>
      </c>
      <c r="I21" s="66"/>
    </row>
    <row r="22" spans="1:9" s="15" customFormat="1" ht="32.25" thickBot="1" x14ac:dyDescent="0.3">
      <c r="A22" s="21" t="s">
        <v>12</v>
      </c>
      <c r="B22" s="22">
        <f>SUM(B23:B24)</f>
        <v>4</v>
      </c>
      <c r="C22" s="22">
        <f>SUM(C23:C24)</f>
        <v>4</v>
      </c>
      <c r="D22" s="54">
        <v>2</v>
      </c>
      <c r="E22" s="55">
        <v>0.5</v>
      </c>
      <c r="F22" s="54" t="s">
        <v>86</v>
      </c>
      <c r="G22" s="54">
        <v>0</v>
      </c>
      <c r="H22" s="56">
        <v>0</v>
      </c>
      <c r="I22" s="60" t="s">
        <v>87</v>
      </c>
    </row>
    <row r="23" spans="1:9" ht="264.75" thickBot="1" x14ac:dyDescent="0.3">
      <c r="A23" s="6" t="s">
        <v>70</v>
      </c>
      <c r="B23" s="40">
        <v>2</v>
      </c>
      <c r="C23" s="7">
        <v>2</v>
      </c>
      <c r="D23" s="50">
        <v>2</v>
      </c>
      <c r="E23" s="59">
        <v>1</v>
      </c>
      <c r="F23" s="67" t="s">
        <v>98</v>
      </c>
      <c r="G23" s="57">
        <v>0</v>
      </c>
      <c r="H23" s="51">
        <v>0</v>
      </c>
      <c r="I23" s="68" t="str">
        <f>F23</f>
        <v>Chứng chỉ tiếng Anh tương đương cấp độ B1 khung Châu Âu 
Trường Đại học Thể dục thể thao TP. HCM</v>
      </c>
    </row>
    <row r="24" spans="1:9" ht="64.5" thickBot="1" x14ac:dyDescent="0.3">
      <c r="A24" s="4" t="s">
        <v>13</v>
      </c>
      <c r="B24" s="39">
        <v>2</v>
      </c>
      <c r="C24" s="3">
        <v>2</v>
      </c>
      <c r="D24" s="69">
        <v>0</v>
      </c>
      <c r="E24" s="59">
        <v>0</v>
      </c>
      <c r="F24" s="63"/>
      <c r="G24" s="57">
        <v>0</v>
      </c>
      <c r="H24" s="51">
        <v>0</v>
      </c>
      <c r="I24" s="66"/>
    </row>
    <row r="25" spans="1:9" s="15" customFormat="1" ht="32.25" thickBot="1" x14ac:dyDescent="0.3">
      <c r="A25" s="21" t="s">
        <v>14</v>
      </c>
      <c r="B25" s="22">
        <f>SUM(B26:B27)</f>
        <v>4</v>
      </c>
      <c r="C25" s="22">
        <f>SUM(C26:C27)</f>
        <v>4</v>
      </c>
      <c r="D25" s="54">
        <v>2</v>
      </c>
      <c r="E25" s="55">
        <v>0.5</v>
      </c>
      <c r="F25" s="54" t="s">
        <v>86</v>
      </c>
      <c r="G25" s="54">
        <v>2</v>
      </c>
      <c r="H25" s="56">
        <v>0.5</v>
      </c>
      <c r="I25" s="60" t="s">
        <v>86</v>
      </c>
    </row>
    <row r="26" spans="1:9" ht="96.75" thickBot="1" x14ac:dyDescent="0.3">
      <c r="A26" s="6" t="s">
        <v>15</v>
      </c>
      <c r="B26" s="39">
        <v>2</v>
      </c>
      <c r="C26" s="3">
        <v>2</v>
      </c>
      <c r="D26" s="50">
        <v>2</v>
      </c>
      <c r="E26" s="59">
        <v>1</v>
      </c>
      <c r="F26" s="63" t="s">
        <v>97</v>
      </c>
      <c r="G26" s="57">
        <v>2</v>
      </c>
      <c r="H26" s="51">
        <v>1</v>
      </c>
      <c r="I26" s="66" t="str">
        <f>F26</f>
        <v>Chứng chỉ A Tin học Ứng dụng
Trường Cao đẳng Bán công Công nghệ và Quản trị Doanh nghiệp</v>
      </c>
    </row>
    <row r="27" spans="1:9" ht="40.5" thickBot="1" x14ac:dyDescent="0.3">
      <c r="A27" s="4" t="s">
        <v>16</v>
      </c>
      <c r="B27" s="39">
        <v>2</v>
      </c>
      <c r="C27" s="3">
        <v>2</v>
      </c>
      <c r="D27" s="50">
        <v>0</v>
      </c>
      <c r="E27" s="59">
        <v>0</v>
      </c>
      <c r="F27" s="63"/>
      <c r="G27" s="57">
        <v>0</v>
      </c>
      <c r="H27" s="51">
        <v>0</v>
      </c>
      <c r="I27" s="66"/>
    </row>
    <row r="28" spans="1:9" s="15" customFormat="1" ht="32.25" thickBot="1" x14ac:dyDescent="0.3">
      <c r="A28" s="18" t="s">
        <v>17</v>
      </c>
      <c r="B28" s="19">
        <f>SUM(B29,B32,B39,B44,B47,B50,B53,B58,B61)</f>
        <v>52</v>
      </c>
      <c r="C28" s="19">
        <f>SUM(C29,C32,C39,C44,C47,C50,C53,C58,C61)</f>
        <v>52</v>
      </c>
      <c r="D28" s="50">
        <v>50</v>
      </c>
      <c r="E28" s="53">
        <v>0.96153846153846156</v>
      </c>
      <c r="F28" s="58" t="s">
        <v>86</v>
      </c>
      <c r="G28" s="52">
        <v>42</v>
      </c>
      <c r="H28" s="53">
        <v>0.80769230769230771</v>
      </c>
      <c r="I28" s="61" t="s">
        <v>86</v>
      </c>
    </row>
    <row r="29" spans="1:9" s="15" customFormat="1" ht="48" thickBot="1" x14ac:dyDescent="0.3">
      <c r="A29" s="21" t="s">
        <v>18</v>
      </c>
      <c r="B29" s="22">
        <f>SUM(B30:B31)</f>
        <v>4</v>
      </c>
      <c r="C29" s="22">
        <f>SUM(C30:C31)</f>
        <v>4</v>
      </c>
      <c r="D29" s="54">
        <v>4</v>
      </c>
      <c r="E29" s="55">
        <v>1</v>
      </c>
      <c r="F29" s="54" t="s">
        <v>86</v>
      </c>
      <c r="G29" s="54">
        <v>4</v>
      </c>
      <c r="H29" s="56">
        <v>1</v>
      </c>
      <c r="I29" s="62" t="s">
        <v>86</v>
      </c>
    </row>
    <row r="30" spans="1:9" ht="108.75" thickBot="1" x14ac:dyDescent="0.3">
      <c r="A30" s="6" t="s">
        <v>19</v>
      </c>
      <c r="B30" s="39">
        <v>2</v>
      </c>
      <c r="C30" s="3">
        <v>2</v>
      </c>
      <c r="D30" s="50">
        <v>2</v>
      </c>
      <c r="E30" s="59">
        <v>1</v>
      </c>
      <c r="F30" s="65"/>
      <c r="G30" s="57">
        <v>2</v>
      </c>
      <c r="H30" s="51">
        <v>1</v>
      </c>
      <c r="I30" s="64"/>
    </row>
    <row r="31" spans="1:9" ht="24.75" thickBot="1" x14ac:dyDescent="0.3">
      <c r="A31" s="6" t="s">
        <v>20</v>
      </c>
      <c r="B31" s="39">
        <v>2</v>
      </c>
      <c r="C31" s="3">
        <v>2</v>
      </c>
      <c r="D31" s="57">
        <v>2</v>
      </c>
      <c r="E31" s="59">
        <v>1</v>
      </c>
      <c r="F31" s="50"/>
      <c r="G31" s="57">
        <v>2</v>
      </c>
      <c r="H31" s="51">
        <v>1</v>
      </c>
      <c r="I31" s="64"/>
    </row>
    <row r="32" spans="1:9" s="15" customFormat="1" ht="32.25" thickBot="1" x14ac:dyDescent="0.3">
      <c r="A32" s="21" t="s">
        <v>21</v>
      </c>
      <c r="B32" s="22">
        <f>SUM(B33:B38)</f>
        <v>12</v>
      </c>
      <c r="C32" s="22">
        <f>SUM(C33:C38)</f>
        <v>12</v>
      </c>
      <c r="D32" s="54">
        <v>12</v>
      </c>
      <c r="E32" s="55">
        <v>1</v>
      </c>
      <c r="F32" s="54" t="s">
        <v>86</v>
      </c>
      <c r="G32" s="54">
        <v>6</v>
      </c>
      <c r="H32" s="56">
        <v>0.5</v>
      </c>
      <c r="I32" s="62" t="s">
        <v>86</v>
      </c>
    </row>
    <row r="33" spans="1:9" ht="51.75" thickBot="1" x14ac:dyDescent="0.3">
      <c r="A33" s="8" t="s">
        <v>22</v>
      </c>
      <c r="B33" s="39">
        <v>2</v>
      </c>
      <c r="C33" s="3">
        <v>2</v>
      </c>
      <c r="D33" s="57">
        <v>2</v>
      </c>
      <c r="E33" s="59">
        <v>1</v>
      </c>
      <c r="F33" s="63" t="s">
        <v>90</v>
      </c>
      <c r="G33" s="57">
        <v>2</v>
      </c>
      <c r="H33" s="51">
        <v>1</v>
      </c>
      <c r="I33" s="63" t="s">
        <v>90</v>
      </c>
    </row>
    <row r="34" spans="1:9" ht="36.75" thickBot="1" x14ac:dyDescent="0.3">
      <c r="A34" s="6" t="s">
        <v>23</v>
      </c>
      <c r="B34" s="39">
        <v>2</v>
      </c>
      <c r="C34" s="3">
        <v>2</v>
      </c>
      <c r="D34" s="57">
        <v>2</v>
      </c>
      <c r="E34" s="59">
        <v>1</v>
      </c>
      <c r="F34" s="63" t="s">
        <v>91</v>
      </c>
      <c r="G34" s="57">
        <v>2</v>
      </c>
      <c r="H34" s="51">
        <v>1</v>
      </c>
      <c r="I34" s="63" t="s">
        <v>91</v>
      </c>
    </row>
    <row r="35" spans="1:9" ht="48.75" thickBot="1" x14ac:dyDescent="0.3">
      <c r="A35" s="6" t="s">
        <v>24</v>
      </c>
      <c r="B35" s="39">
        <v>2</v>
      </c>
      <c r="C35" s="3">
        <v>2</v>
      </c>
      <c r="D35" s="57">
        <v>2</v>
      </c>
      <c r="E35" s="59">
        <v>1</v>
      </c>
      <c r="F35" s="63"/>
      <c r="G35" s="57">
        <v>2</v>
      </c>
      <c r="H35" s="51">
        <v>1</v>
      </c>
      <c r="I35" s="64"/>
    </row>
    <row r="36" spans="1:9" ht="36.75" thickBot="1" x14ac:dyDescent="0.3">
      <c r="A36" s="6" t="s">
        <v>25</v>
      </c>
      <c r="B36" s="39">
        <v>2</v>
      </c>
      <c r="C36" s="3">
        <v>2</v>
      </c>
      <c r="D36" s="57">
        <v>2</v>
      </c>
      <c r="E36" s="59">
        <v>1</v>
      </c>
      <c r="F36" s="63"/>
      <c r="G36" s="57">
        <v>0</v>
      </c>
      <c r="H36" s="51">
        <v>0</v>
      </c>
      <c r="I36" s="64"/>
    </row>
    <row r="37" spans="1:9" ht="24.75" thickBot="1" x14ac:dyDescent="0.3">
      <c r="A37" s="6" t="s">
        <v>26</v>
      </c>
      <c r="B37" s="39">
        <v>2</v>
      </c>
      <c r="C37" s="3">
        <v>2</v>
      </c>
      <c r="D37" s="57">
        <v>2</v>
      </c>
      <c r="E37" s="59">
        <v>1</v>
      </c>
      <c r="F37" s="63"/>
      <c r="G37" s="57">
        <v>0</v>
      </c>
      <c r="H37" s="51">
        <v>0</v>
      </c>
      <c r="I37" s="64"/>
    </row>
    <row r="38" spans="1:9" ht="60.75" thickBot="1" x14ac:dyDescent="0.3">
      <c r="A38" s="6" t="s">
        <v>27</v>
      </c>
      <c r="B38" s="39">
        <v>2</v>
      </c>
      <c r="C38" s="3">
        <v>2</v>
      </c>
      <c r="D38" s="57">
        <v>2</v>
      </c>
      <c r="E38" s="59">
        <v>1</v>
      </c>
      <c r="F38" s="63"/>
      <c r="G38" s="57">
        <v>0</v>
      </c>
      <c r="H38" s="51">
        <v>0</v>
      </c>
      <c r="I38" s="64"/>
    </row>
    <row r="39" spans="1:9" s="15" customFormat="1" ht="32.25" thickBot="1" x14ac:dyDescent="0.3">
      <c r="A39" s="21" t="s">
        <v>28</v>
      </c>
      <c r="B39" s="22">
        <v>8</v>
      </c>
      <c r="C39" s="22">
        <f>SUM(C40:C43)</f>
        <v>8</v>
      </c>
      <c r="D39" s="54">
        <v>8</v>
      </c>
      <c r="E39" s="55">
        <v>1</v>
      </c>
      <c r="F39" s="54" t="s">
        <v>86</v>
      </c>
      <c r="G39" s="54">
        <v>6</v>
      </c>
      <c r="H39" s="56">
        <v>0.75</v>
      </c>
      <c r="I39" s="62" t="s">
        <v>86</v>
      </c>
    </row>
    <row r="40" spans="1:9" ht="60.75" thickBot="1" x14ac:dyDescent="0.3">
      <c r="A40" s="6" t="s">
        <v>29</v>
      </c>
      <c r="B40" s="39">
        <v>2</v>
      </c>
      <c r="C40" s="3">
        <v>2</v>
      </c>
      <c r="D40" s="57">
        <v>2</v>
      </c>
      <c r="E40" s="59">
        <v>1</v>
      </c>
      <c r="F40" s="63"/>
      <c r="G40" s="57">
        <v>2</v>
      </c>
      <c r="H40" s="51">
        <v>1</v>
      </c>
      <c r="I40" s="64"/>
    </row>
    <row r="41" spans="1:9" ht="24.75" thickBot="1" x14ac:dyDescent="0.3">
      <c r="A41" s="6" t="s">
        <v>30</v>
      </c>
      <c r="B41" s="39">
        <v>2</v>
      </c>
      <c r="C41" s="3">
        <v>2</v>
      </c>
      <c r="D41" s="57">
        <v>2</v>
      </c>
      <c r="E41" s="59">
        <v>1</v>
      </c>
      <c r="F41" s="63"/>
      <c r="G41" s="57">
        <v>2</v>
      </c>
      <c r="H41" s="51">
        <v>1</v>
      </c>
      <c r="I41" s="64"/>
    </row>
    <row r="42" spans="1:9" ht="48.75" thickBot="1" x14ac:dyDescent="0.3">
      <c r="A42" s="6" t="s">
        <v>31</v>
      </c>
      <c r="B42" s="39">
        <v>2</v>
      </c>
      <c r="C42" s="3">
        <v>2</v>
      </c>
      <c r="D42" s="57">
        <v>2</v>
      </c>
      <c r="E42" s="59">
        <v>1</v>
      </c>
      <c r="F42" s="63"/>
      <c r="G42" s="57">
        <v>2</v>
      </c>
      <c r="H42" s="51">
        <v>1</v>
      </c>
      <c r="I42" s="64"/>
    </row>
    <row r="43" spans="1:9" ht="48.75" thickBot="1" x14ac:dyDescent="0.3">
      <c r="A43" s="6" t="s">
        <v>32</v>
      </c>
      <c r="B43" s="39">
        <v>2</v>
      </c>
      <c r="C43" s="3">
        <v>2</v>
      </c>
      <c r="D43" s="57">
        <v>2</v>
      </c>
      <c r="E43" s="59">
        <v>1</v>
      </c>
      <c r="F43" s="63"/>
      <c r="G43" s="57">
        <v>0</v>
      </c>
      <c r="H43" s="51">
        <v>0</v>
      </c>
      <c r="I43" s="64"/>
    </row>
    <row r="44" spans="1:9" s="15" customFormat="1" ht="48" thickBot="1" x14ac:dyDescent="0.3">
      <c r="A44" s="21" t="s">
        <v>66</v>
      </c>
      <c r="B44" s="22">
        <f>SUM(B45:B46)</f>
        <v>4</v>
      </c>
      <c r="C44" s="22">
        <f>SUM(C45:C46)</f>
        <v>4</v>
      </c>
      <c r="D44" s="54">
        <v>4</v>
      </c>
      <c r="E44" s="55">
        <v>1</v>
      </c>
      <c r="F44" s="54" t="s">
        <v>86</v>
      </c>
      <c r="G44" s="54">
        <v>4</v>
      </c>
      <c r="H44" s="56">
        <v>1</v>
      </c>
      <c r="I44" s="62" t="s">
        <v>86</v>
      </c>
    </row>
    <row r="45" spans="1:9" ht="60.75" thickBot="1" x14ac:dyDescent="0.3">
      <c r="A45" s="6" t="s">
        <v>33</v>
      </c>
      <c r="B45" s="39">
        <v>2</v>
      </c>
      <c r="C45" s="3">
        <v>2</v>
      </c>
      <c r="D45" s="57">
        <v>2</v>
      </c>
      <c r="E45" s="59">
        <v>1</v>
      </c>
      <c r="F45" s="63"/>
      <c r="G45" s="57">
        <v>2</v>
      </c>
      <c r="H45" s="51">
        <v>1</v>
      </c>
      <c r="I45" s="64"/>
    </row>
    <row r="46" spans="1:9" ht="60.75" thickBot="1" x14ac:dyDescent="0.3">
      <c r="A46" s="6" t="s">
        <v>34</v>
      </c>
      <c r="B46" s="39">
        <v>2</v>
      </c>
      <c r="C46" s="3">
        <v>2</v>
      </c>
      <c r="D46" s="57">
        <v>2</v>
      </c>
      <c r="E46" s="59">
        <v>1</v>
      </c>
      <c r="F46" s="63"/>
      <c r="G46" s="57">
        <v>2</v>
      </c>
      <c r="H46" s="51">
        <v>1</v>
      </c>
      <c r="I46" s="64"/>
    </row>
    <row r="47" spans="1:9" s="15" customFormat="1" ht="32.25" thickBot="1" x14ac:dyDescent="0.3">
      <c r="A47" s="21" t="s">
        <v>65</v>
      </c>
      <c r="B47" s="22">
        <f>SUM(B48:B49)</f>
        <v>4</v>
      </c>
      <c r="C47" s="22">
        <f>SUM(C48:C49)</f>
        <v>4</v>
      </c>
      <c r="D47" s="54">
        <v>4</v>
      </c>
      <c r="E47" s="55">
        <v>1</v>
      </c>
      <c r="F47" s="54" t="s">
        <v>86</v>
      </c>
      <c r="G47" s="54">
        <v>4</v>
      </c>
      <c r="H47" s="56">
        <v>1</v>
      </c>
      <c r="I47" s="62" t="s">
        <v>86</v>
      </c>
    </row>
    <row r="48" spans="1:9" ht="36.75" thickBot="1" x14ac:dyDescent="0.3">
      <c r="A48" s="6" t="s">
        <v>35</v>
      </c>
      <c r="B48" s="39">
        <v>2</v>
      </c>
      <c r="C48" s="3">
        <v>2</v>
      </c>
      <c r="D48" s="57">
        <v>2</v>
      </c>
      <c r="E48" s="59">
        <v>1</v>
      </c>
      <c r="F48" s="63"/>
      <c r="G48" s="57">
        <v>2</v>
      </c>
      <c r="H48" s="51">
        <v>1</v>
      </c>
      <c r="I48" s="64"/>
    </row>
    <row r="49" spans="1:9" ht="28.5" thickBot="1" x14ac:dyDescent="0.3">
      <c r="A49" s="4" t="s">
        <v>36</v>
      </c>
      <c r="B49" s="39">
        <v>2</v>
      </c>
      <c r="C49" s="3">
        <v>2</v>
      </c>
      <c r="D49" s="57">
        <v>2</v>
      </c>
      <c r="E49" s="59">
        <v>1</v>
      </c>
      <c r="F49" s="63"/>
      <c r="G49" s="57">
        <v>2</v>
      </c>
      <c r="H49" s="51">
        <v>1</v>
      </c>
      <c r="I49" s="64"/>
    </row>
    <row r="50" spans="1:9" s="15" customFormat="1" ht="48" thickBot="1" x14ac:dyDescent="0.3">
      <c r="A50" s="21" t="s">
        <v>67</v>
      </c>
      <c r="B50" s="22">
        <f>SUM(B51:B52)</f>
        <v>4</v>
      </c>
      <c r="C50" s="22">
        <f>SUM(C51:C52)</f>
        <v>4</v>
      </c>
      <c r="D50" s="54">
        <v>2</v>
      </c>
      <c r="E50" s="55">
        <v>0.5</v>
      </c>
      <c r="F50" s="54" t="s">
        <v>86</v>
      </c>
      <c r="G50" s="54">
        <v>2</v>
      </c>
      <c r="H50" s="56">
        <v>0.5</v>
      </c>
      <c r="I50" s="62" t="s">
        <v>86</v>
      </c>
    </row>
    <row r="51" spans="1:9" ht="48.75" thickBot="1" x14ac:dyDescent="0.3">
      <c r="A51" s="6" t="s">
        <v>37</v>
      </c>
      <c r="B51" s="39">
        <v>2</v>
      </c>
      <c r="C51" s="3">
        <v>2</v>
      </c>
      <c r="D51" s="57">
        <v>2</v>
      </c>
      <c r="E51" s="59">
        <v>1</v>
      </c>
      <c r="F51" s="63"/>
      <c r="G51" s="57">
        <v>2</v>
      </c>
      <c r="H51" s="51">
        <v>1</v>
      </c>
      <c r="I51" s="64"/>
    </row>
    <row r="52" spans="1:9" ht="60.75" thickBot="1" x14ac:dyDescent="0.3">
      <c r="A52" s="6" t="s">
        <v>38</v>
      </c>
      <c r="B52" s="39">
        <v>2</v>
      </c>
      <c r="C52" s="3">
        <v>2</v>
      </c>
      <c r="D52" s="57">
        <v>0</v>
      </c>
      <c r="E52" s="59">
        <v>0</v>
      </c>
      <c r="F52" s="63"/>
      <c r="G52" s="57">
        <v>0</v>
      </c>
      <c r="H52" s="51">
        <v>0</v>
      </c>
      <c r="I52" s="64"/>
    </row>
    <row r="53" spans="1:9" s="15" customFormat="1" ht="48" thickBot="1" x14ac:dyDescent="0.3">
      <c r="A53" s="25" t="s">
        <v>68</v>
      </c>
      <c r="B53" s="22">
        <f>SUM(B54:B57)</f>
        <v>8</v>
      </c>
      <c r="C53" s="22">
        <f>SUM(C54:C57)</f>
        <v>8</v>
      </c>
      <c r="D53" s="54">
        <v>8</v>
      </c>
      <c r="E53" s="55">
        <v>1</v>
      </c>
      <c r="F53" s="54" t="s">
        <v>86</v>
      </c>
      <c r="G53" s="54">
        <v>8</v>
      </c>
      <c r="H53" s="56">
        <v>1</v>
      </c>
      <c r="I53" s="62" t="s">
        <v>86</v>
      </c>
    </row>
    <row r="54" spans="1:9" ht="36.75" thickBot="1" x14ac:dyDescent="0.3">
      <c r="A54" s="6" t="s">
        <v>39</v>
      </c>
      <c r="B54" s="39">
        <v>2</v>
      </c>
      <c r="C54" s="3">
        <v>2</v>
      </c>
      <c r="D54" s="57">
        <v>2</v>
      </c>
      <c r="E54" s="59">
        <v>1</v>
      </c>
      <c r="F54" s="63" t="s">
        <v>92</v>
      </c>
      <c r="G54" s="57">
        <v>2</v>
      </c>
      <c r="H54" s="51">
        <v>1</v>
      </c>
      <c r="I54" s="63" t="s">
        <v>92</v>
      </c>
    </row>
    <row r="55" spans="1:9" ht="48.75" thickBot="1" x14ac:dyDescent="0.3">
      <c r="A55" s="6" t="s">
        <v>40</v>
      </c>
      <c r="B55" s="39">
        <v>2</v>
      </c>
      <c r="C55" s="3">
        <v>2</v>
      </c>
      <c r="D55" s="57">
        <v>2</v>
      </c>
      <c r="E55" s="59">
        <v>1</v>
      </c>
      <c r="F55" s="63"/>
      <c r="G55" s="57">
        <v>2</v>
      </c>
      <c r="H55" s="51">
        <v>1</v>
      </c>
      <c r="I55" s="64"/>
    </row>
    <row r="56" spans="1:9" ht="36.75" thickBot="1" x14ac:dyDescent="0.3">
      <c r="A56" s="6" t="s">
        <v>41</v>
      </c>
      <c r="B56" s="39">
        <v>2</v>
      </c>
      <c r="C56" s="3">
        <v>2</v>
      </c>
      <c r="D56" s="57">
        <v>2</v>
      </c>
      <c r="E56" s="59">
        <v>1</v>
      </c>
      <c r="F56" s="63"/>
      <c r="G56" s="57">
        <v>2</v>
      </c>
      <c r="H56" s="51">
        <v>1</v>
      </c>
      <c r="I56" s="64"/>
    </row>
    <row r="57" spans="1:9" ht="48.75" thickBot="1" x14ac:dyDescent="0.3">
      <c r="A57" s="6" t="s">
        <v>42</v>
      </c>
      <c r="B57" s="39">
        <v>2</v>
      </c>
      <c r="C57" s="3">
        <v>2</v>
      </c>
      <c r="D57" s="57">
        <v>2</v>
      </c>
      <c r="E57" s="59">
        <v>1</v>
      </c>
      <c r="F57" s="63"/>
      <c r="G57" s="57">
        <v>2</v>
      </c>
      <c r="H57" s="51">
        <v>1</v>
      </c>
      <c r="I57" s="64"/>
    </row>
    <row r="58" spans="1:9" s="15" customFormat="1" ht="57.75" customHeight="1" thickBot="1" x14ac:dyDescent="0.3">
      <c r="A58" s="21" t="s">
        <v>69</v>
      </c>
      <c r="B58" s="22">
        <f>SUM(B59:B60)</f>
        <v>4</v>
      </c>
      <c r="C58" s="22">
        <f>SUM(C59:C60)</f>
        <v>4</v>
      </c>
      <c r="D58" s="54">
        <v>4</v>
      </c>
      <c r="E58" s="55">
        <v>1</v>
      </c>
      <c r="F58" s="54" t="s">
        <v>86</v>
      </c>
      <c r="G58" s="54">
        <v>4</v>
      </c>
      <c r="H58" s="56">
        <v>1</v>
      </c>
      <c r="I58" s="54" t="s">
        <v>86</v>
      </c>
    </row>
    <row r="59" spans="1:9" ht="48.75" thickBot="1" x14ac:dyDescent="0.3">
      <c r="A59" s="6" t="s">
        <v>43</v>
      </c>
      <c r="B59" s="39">
        <v>2</v>
      </c>
      <c r="C59" s="14">
        <v>2</v>
      </c>
      <c r="D59" s="57">
        <v>2</v>
      </c>
      <c r="E59" s="59">
        <v>1</v>
      </c>
      <c r="F59" s="63"/>
      <c r="G59" s="57">
        <v>2</v>
      </c>
      <c r="H59" s="51">
        <v>1</v>
      </c>
      <c r="I59" s="63"/>
    </row>
    <row r="60" spans="1:9" ht="36.75" thickBot="1" x14ac:dyDescent="0.3">
      <c r="A60" s="6" t="s">
        <v>44</v>
      </c>
      <c r="B60" s="39">
        <v>2</v>
      </c>
      <c r="C60" s="14">
        <v>2</v>
      </c>
      <c r="D60" s="57">
        <v>2</v>
      </c>
      <c r="E60" s="59">
        <v>1</v>
      </c>
      <c r="F60" s="63"/>
      <c r="G60" s="57">
        <v>2</v>
      </c>
      <c r="H60" s="51">
        <v>1</v>
      </c>
      <c r="I60" s="63"/>
    </row>
    <row r="61" spans="1:9" s="15" customFormat="1" ht="32.25" thickBot="1" x14ac:dyDescent="0.3">
      <c r="A61" s="26" t="s">
        <v>64</v>
      </c>
      <c r="B61" s="22">
        <f>SUM(B62:B63)</f>
        <v>4</v>
      </c>
      <c r="C61" s="22">
        <f>SUM(C62:C63)</f>
        <v>4</v>
      </c>
      <c r="D61" s="54">
        <v>4</v>
      </c>
      <c r="E61" s="55">
        <v>1</v>
      </c>
      <c r="F61" s="54" t="s">
        <v>86</v>
      </c>
      <c r="G61" s="54">
        <v>4</v>
      </c>
      <c r="H61" s="56">
        <v>1</v>
      </c>
      <c r="I61" s="54" t="s">
        <v>86</v>
      </c>
    </row>
    <row r="62" spans="1:9" ht="84.75" thickBot="1" x14ac:dyDescent="0.3">
      <c r="A62" s="9" t="s">
        <v>45</v>
      </c>
      <c r="B62" s="39">
        <v>2</v>
      </c>
      <c r="C62" s="14">
        <v>2</v>
      </c>
      <c r="D62" s="57">
        <v>2</v>
      </c>
      <c r="E62" s="59">
        <v>1</v>
      </c>
      <c r="F62" s="63"/>
      <c r="G62" s="57">
        <v>2</v>
      </c>
      <c r="H62" s="51">
        <v>1</v>
      </c>
      <c r="I62" s="63"/>
    </row>
    <row r="63" spans="1:9" ht="108.75" thickBot="1" x14ac:dyDescent="0.3">
      <c r="A63" s="9" t="s">
        <v>46</v>
      </c>
      <c r="B63" s="39">
        <v>2</v>
      </c>
      <c r="C63" s="14">
        <v>2</v>
      </c>
      <c r="D63" s="57">
        <v>2</v>
      </c>
      <c r="E63" s="59">
        <v>1</v>
      </c>
      <c r="F63" s="63"/>
      <c r="G63" s="57">
        <v>2</v>
      </c>
      <c r="H63" s="51">
        <v>1</v>
      </c>
      <c r="I63" s="63"/>
    </row>
    <row r="64" spans="1:9" s="15" customFormat="1" ht="48" thickBot="1" x14ac:dyDescent="0.3">
      <c r="A64" s="27" t="s">
        <v>47</v>
      </c>
      <c r="B64" s="19">
        <f>SUM(B65,B70,B73)</f>
        <v>16</v>
      </c>
      <c r="C64" s="19">
        <f>SUM(C65,C70,C73)</f>
        <v>16</v>
      </c>
      <c r="D64" s="52">
        <v>10</v>
      </c>
      <c r="E64" s="53">
        <v>0.625</v>
      </c>
      <c r="F64" s="58" t="s">
        <v>86</v>
      </c>
      <c r="G64" s="52">
        <v>8</v>
      </c>
      <c r="H64" s="53">
        <v>0.5</v>
      </c>
      <c r="I64" s="58" t="s">
        <v>86</v>
      </c>
    </row>
    <row r="65" spans="1:9" s="15" customFormat="1" ht="32.25" thickBot="1" x14ac:dyDescent="0.3">
      <c r="A65" s="26" t="s">
        <v>48</v>
      </c>
      <c r="B65" s="22">
        <f>SUM(B66:B69)</f>
        <v>8</v>
      </c>
      <c r="C65" s="22">
        <f>SUM(C66:C69)</f>
        <v>8</v>
      </c>
      <c r="D65" s="54">
        <v>8</v>
      </c>
      <c r="E65" s="55">
        <v>1</v>
      </c>
      <c r="F65" s="54" t="s">
        <v>86</v>
      </c>
      <c r="G65" s="70">
        <v>4</v>
      </c>
      <c r="H65" s="56">
        <v>0.5</v>
      </c>
      <c r="I65" s="54" t="s">
        <v>86</v>
      </c>
    </row>
    <row r="66" spans="1:9" ht="72.75" thickBot="1" x14ac:dyDescent="0.3">
      <c r="A66" s="9" t="s">
        <v>49</v>
      </c>
      <c r="B66" s="39">
        <v>2</v>
      </c>
      <c r="C66" s="14">
        <v>2</v>
      </c>
      <c r="D66" s="57">
        <v>2</v>
      </c>
      <c r="E66" s="59">
        <v>1</v>
      </c>
      <c r="F66" s="63"/>
      <c r="G66" s="57">
        <v>2</v>
      </c>
      <c r="H66" s="51">
        <v>1</v>
      </c>
      <c r="I66" s="63"/>
    </row>
    <row r="67" spans="1:9" ht="16.5" thickBot="1" x14ac:dyDescent="0.3">
      <c r="A67" s="9" t="s">
        <v>50</v>
      </c>
      <c r="B67" s="39">
        <v>2</v>
      </c>
      <c r="C67" s="14">
        <v>2</v>
      </c>
      <c r="D67" s="57">
        <v>2</v>
      </c>
      <c r="E67" s="59">
        <v>1</v>
      </c>
      <c r="F67" s="63"/>
      <c r="G67" s="57">
        <v>0</v>
      </c>
      <c r="H67" s="51">
        <v>0</v>
      </c>
      <c r="I67" s="63"/>
    </row>
    <row r="68" spans="1:9" ht="48.75" thickBot="1" x14ac:dyDescent="0.3">
      <c r="A68" s="9" t="s">
        <v>51</v>
      </c>
      <c r="B68" s="39">
        <v>2</v>
      </c>
      <c r="C68" s="14">
        <v>2</v>
      </c>
      <c r="D68" s="57">
        <v>2</v>
      </c>
      <c r="E68" s="59">
        <v>1</v>
      </c>
      <c r="F68" s="63"/>
      <c r="G68" s="57">
        <v>2</v>
      </c>
      <c r="H68" s="51">
        <v>1</v>
      </c>
      <c r="I68" s="63"/>
    </row>
    <row r="69" spans="1:9" ht="60.75" thickBot="1" x14ac:dyDescent="0.3">
      <c r="A69" s="9" t="s">
        <v>52</v>
      </c>
      <c r="B69" s="39">
        <v>2</v>
      </c>
      <c r="C69" s="14">
        <v>2</v>
      </c>
      <c r="D69" s="57">
        <v>2</v>
      </c>
      <c r="E69" s="59">
        <v>1</v>
      </c>
      <c r="F69" s="63"/>
      <c r="G69" s="57">
        <v>0</v>
      </c>
      <c r="H69" s="51">
        <v>0</v>
      </c>
      <c r="I69" s="63"/>
    </row>
    <row r="70" spans="1:9" s="15" customFormat="1" ht="48" thickBot="1" x14ac:dyDescent="0.3">
      <c r="A70" s="26" t="s">
        <v>63</v>
      </c>
      <c r="B70" s="22">
        <f>SUM(B71:B72)</f>
        <v>4</v>
      </c>
      <c r="C70" s="22">
        <f>SUM(C71:C72)</f>
        <v>4</v>
      </c>
      <c r="D70" s="71">
        <v>2</v>
      </c>
      <c r="E70" s="55">
        <v>0.5</v>
      </c>
      <c r="F70" s="54" t="s">
        <v>86</v>
      </c>
      <c r="G70" s="71">
        <v>2</v>
      </c>
      <c r="H70" s="56">
        <v>0.5</v>
      </c>
      <c r="I70" s="54" t="s">
        <v>86</v>
      </c>
    </row>
    <row r="71" spans="1:9" ht="24.75" thickBot="1" x14ac:dyDescent="0.3">
      <c r="A71" s="9" t="s">
        <v>53</v>
      </c>
      <c r="B71" s="39">
        <v>2</v>
      </c>
      <c r="C71" s="14">
        <v>2</v>
      </c>
      <c r="D71" s="57">
        <v>2</v>
      </c>
      <c r="E71" s="59">
        <v>1</v>
      </c>
      <c r="F71" s="63"/>
      <c r="G71" s="57">
        <v>2</v>
      </c>
      <c r="H71" s="51">
        <v>1</v>
      </c>
      <c r="I71" s="63"/>
    </row>
    <row r="72" spans="1:9" ht="36.75" thickBot="1" x14ac:dyDescent="0.3">
      <c r="A72" s="9" t="s">
        <v>54</v>
      </c>
      <c r="B72" s="39">
        <v>2</v>
      </c>
      <c r="C72" s="14">
        <v>2</v>
      </c>
      <c r="D72" s="57"/>
      <c r="E72" s="59">
        <v>0</v>
      </c>
      <c r="F72" s="63"/>
      <c r="G72" s="57">
        <v>0</v>
      </c>
      <c r="H72" s="51">
        <v>0</v>
      </c>
      <c r="I72" s="63"/>
    </row>
    <row r="73" spans="1:9" s="15" customFormat="1" ht="32.25" thickBot="1" x14ac:dyDescent="0.3">
      <c r="A73" s="26" t="s">
        <v>62</v>
      </c>
      <c r="B73" s="22">
        <f>SUM(B74:B75)</f>
        <v>4</v>
      </c>
      <c r="C73" s="22">
        <f>SUM(C74:C75)</f>
        <v>4</v>
      </c>
      <c r="D73" s="54">
        <v>0</v>
      </c>
      <c r="E73" s="55">
        <v>0</v>
      </c>
      <c r="F73" s="54" t="s">
        <v>87</v>
      </c>
      <c r="G73" s="71">
        <v>2</v>
      </c>
      <c r="H73" s="56">
        <v>0.5</v>
      </c>
      <c r="I73" s="54" t="s">
        <v>86</v>
      </c>
    </row>
    <row r="74" spans="1:9" ht="37.5" thickBot="1" x14ac:dyDescent="0.3">
      <c r="A74" s="9" t="s">
        <v>55</v>
      </c>
      <c r="B74" s="39">
        <v>2</v>
      </c>
      <c r="C74" s="14">
        <v>2</v>
      </c>
      <c r="D74" s="57">
        <v>0</v>
      </c>
      <c r="E74" s="59">
        <v>0</v>
      </c>
      <c r="F74" s="88" t="s">
        <v>96</v>
      </c>
      <c r="G74" s="57">
        <v>2</v>
      </c>
      <c r="H74" s="51">
        <v>1</v>
      </c>
      <c r="I74" s="63" t="str">
        <f>F74</f>
        <v>Chứng chỉ Phương pháp 
Nghiên cứu khoa học Trường ĐH TDTT TP. HCM</v>
      </c>
    </row>
    <row r="75" spans="1:9" ht="36.75" thickBot="1" x14ac:dyDescent="0.3">
      <c r="A75" s="9" t="s">
        <v>56</v>
      </c>
      <c r="B75" s="39">
        <v>2</v>
      </c>
      <c r="C75" s="14">
        <v>2</v>
      </c>
      <c r="D75" s="57">
        <v>0</v>
      </c>
      <c r="E75" s="59">
        <v>0</v>
      </c>
      <c r="F75" s="63"/>
      <c r="G75" s="57">
        <v>0</v>
      </c>
      <c r="H75" s="51">
        <v>0</v>
      </c>
      <c r="I75" s="63"/>
    </row>
    <row r="76" spans="1:9" ht="16.5" thickBot="1" x14ac:dyDescent="0.3">
      <c r="A76" s="10" t="s">
        <v>57</v>
      </c>
      <c r="B76" s="38">
        <f>SUM(B14,B28,B64)</f>
        <v>88</v>
      </c>
      <c r="C76" s="5">
        <f>SUM(C14,C28,C64)</f>
        <v>88</v>
      </c>
      <c r="D76" s="12">
        <f>SUM(D14,D28,D64)</f>
        <v>76</v>
      </c>
      <c r="E76" s="43">
        <f>(D76/B76)</f>
        <v>0.86363636363636365</v>
      </c>
      <c r="F76" s="3"/>
      <c r="G76" s="12">
        <f>SUM(G14,G28,G64)</f>
        <v>62</v>
      </c>
      <c r="H76" s="43">
        <f t="shared" ref="H76:H77" si="1">(G76/B76)</f>
        <v>0.70454545454545459</v>
      </c>
      <c r="I76" s="3"/>
    </row>
    <row r="77" spans="1:9" ht="16.5" thickBot="1" x14ac:dyDescent="0.3">
      <c r="A77" s="10" t="s">
        <v>58</v>
      </c>
      <c r="B77" s="38">
        <v>100</v>
      </c>
      <c r="C77" s="5">
        <f>(C76*B77)/B76</f>
        <v>100</v>
      </c>
      <c r="D77" s="13">
        <f>(D76*B77)/B76</f>
        <v>86.36363636363636</v>
      </c>
      <c r="E77" s="43">
        <f>(D77/B77)</f>
        <v>0.86363636363636365</v>
      </c>
      <c r="F77" s="3"/>
      <c r="G77" s="13">
        <f>(G76*B77)/B76</f>
        <v>70.454545454545453</v>
      </c>
      <c r="H77" s="43">
        <f t="shared" si="1"/>
        <v>0.70454545454545459</v>
      </c>
      <c r="I77" s="3"/>
    </row>
    <row r="78" spans="1:9" ht="36" customHeight="1" thickBot="1" x14ac:dyDescent="0.3">
      <c r="A78" s="10" t="s">
        <v>59</v>
      </c>
      <c r="B78" s="11"/>
      <c r="C78" s="11"/>
      <c r="D78" s="85"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Không đạt</v>
      </c>
      <c r="E78" s="86"/>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Có Tiêu chuẩn dưới 50%</v>
      </c>
      <c r="G78" s="85" t="str">
        <f>IF(AND(H15&lt;0.5),"Không đạt",IF(AND(H22&lt;0.5),"Không đạt",IF(AND(H25&lt;0.5),"Không đạt",IF(AND(H29&lt;0.5),"Không đạt",IF(AND(H32&lt;0.5),"Không đạt",IF(AND(H39&lt;0.5),"Không đạt",IF(AND(H44&lt;0.5),"Không đạt",IF(AND(H47&lt;0.5),"Không đạt",IF(AND(H50&lt;0.5),"Không đạt",IF(AND(H53&lt;0.5),"Không đạt",IF(AND(H58&lt;0.5),"Không đạt",IF(AND(H61&lt;0.5),"Không đạt",IF(AND(H65&lt;0.5),"Không đạt",IF(AND(H70&lt;0.5),"Không đạt",IF(AND(H73&lt;0.5),"Không đạt",IF(AND(G77&gt;=80),"A",IF(AND(G77&gt;=65,G77&lt;79),"B",IF(AND(G77&gt;=50,G77&lt;64),"C","Không đạt"))))))))))))))))))</f>
        <v>Không đạt</v>
      </c>
      <c r="H78" s="86"/>
      <c r="I78" s="5" t="str">
        <f>IF(H15&lt;0.5,"Có Tiêu chuẩn dưới 50%",IF(AND(H22&lt;0.5),"Có Tiêu chuẩn dưới 50%",IF(AND(H25&lt;0.5),"Có Tiêu chuẩn dưới 50%",IF(AND(H29&lt;0.5),"Có Tiêu chuẩn dưới 50%",IF(AND(H32&lt;0.5),"Có Tiêu chuẩn dưới 50%",IF(AND(H39&lt;0.5),"Có Tiêu chuẩn dưới 50%",IF(AND(H44&lt;0.5),"Có Tiêu chuẩn dưới 50%",IF(AND(H47&lt;0.5),"Có Tiêu chuẩn dưới 50%",IF(AND(H50&lt;0.5),"Có Tiêu chuẩn dưới 50%",IF(AND(H53&lt;0.5),"Có Tiêu chuẩn dưới 50%",IF(AND(H58&lt;0.5),"Có Tiêu chuẩn dưới 50%",IF(AND(H61&lt;0.5),"Có Tiêu chuẩn dưới 50%",IF(AND(H65&lt;0.5),"Có Tiêu chuẩn dưới 50%",IF(AND(H70&lt;0.5),"Có Tiêu chuẩn dưới 50%",IF(AND(H73&lt;0.5),"Có Tiêu chuẩn dưới 50%","Tất cả các Tiêu chuẩn đạt trên 50%")))))))))))))))</f>
        <v>Có Tiêu chuẩn dưới 50%</v>
      </c>
    </row>
    <row r="80" spans="1:9" ht="63.6" customHeight="1" x14ac:dyDescent="0.25">
      <c r="A80" s="78" t="s">
        <v>71</v>
      </c>
      <c r="B80" s="79"/>
      <c r="C80" s="79"/>
      <c r="D80" s="79"/>
      <c r="E80" s="79"/>
      <c r="G80" s="80" t="s">
        <v>72</v>
      </c>
      <c r="H80" s="81"/>
      <c r="I80" s="81"/>
    </row>
    <row r="84" spans="1:9" ht="15.6" customHeight="1" x14ac:dyDescent="0.25">
      <c r="A84" s="74" t="str">
        <f>D7</f>
        <v>LÊ THÁI HÙNG</v>
      </c>
      <c r="B84" s="74"/>
      <c r="C84" s="74"/>
      <c r="D84" s="74"/>
      <c r="E84" s="74"/>
      <c r="H84" s="76"/>
      <c r="I84" s="77"/>
    </row>
    <row r="85" spans="1:9" ht="16.5" x14ac:dyDescent="0.25">
      <c r="B85" s="28"/>
      <c r="C85" s="28"/>
      <c r="D85" s="34"/>
      <c r="E85" s="34"/>
    </row>
    <row r="86" spans="1:9" ht="16.5" x14ac:dyDescent="0.25">
      <c r="B86" s="29"/>
      <c r="C86" s="29"/>
      <c r="D86" s="35"/>
      <c r="E86" s="35"/>
    </row>
    <row r="87" spans="1:9" ht="16.5" x14ac:dyDescent="0.25">
      <c r="B87" s="30"/>
      <c r="C87" s="30"/>
      <c r="D87" s="36"/>
      <c r="E87" s="36"/>
    </row>
  </sheetData>
  <mergeCells count="16">
    <mergeCell ref="G12:I12"/>
    <mergeCell ref="A84:E84"/>
    <mergeCell ref="A2:E2"/>
    <mergeCell ref="G2:I2"/>
    <mergeCell ref="G1:I1"/>
    <mergeCell ref="H84:I84"/>
    <mergeCell ref="A80:E80"/>
    <mergeCell ref="G80:I80"/>
    <mergeCell ref="A12:A13"/>
    <mergeCell ref="B12:B13"/>
    <mergeCell ref="D12:F12"/>
    <mergeCell ref="D78:E78"/>
    <mergeCell ref="G78:H78"/>
    <mergeCell ref="C12:C13"/>
    <mergeCell ref="A5:I5"/>
    <mergeCell ref="A6:I6"/>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topLeftCell="A25" workbookViewId="0">
      <selection activeCell="H32" sqref="H32"/>
    </sheetView>
  </sheetViews>
  <sheetFormatPr defaultRowHeight="15.75" x14ac:dyDescent="0.25"/>
  <cols>
    <col min="1" max="1" width="25.85546875" customWidth="1"/>
    <col min="2" max="2" width="7.42578125" customWidth="1"/>
    <col min="3" max="3" width="7.42578125" hidden="1" customWidth="1"/>
    <col min="4" max="4" width="8" style="15" customWidth="1"/>
    <col min="5" max="5" width="13.140625" style="15" customWidth="1"/>
    <col min="6" max="6" width="24.85546875" customWidth="1"/>
    <col min="7" max="7" width="8.5703125" customWidth="1"/>
    <col min="8" max="8" width="13.140625" customWidth="1"/>
    <col min="9" max="9" width="24.140625" style="42" customWidth="1"/>
  </cols>
  <sheetData>
    <row r="1" spans="1:12" ht="15.75" customHeight="1" x14ac:dyDescent="0.25">
      <c r="A1" s="45" t="s">
        <v>75</v>
      </c>
      <c r="G1" s="75" t="s">
        <v>78</v>
      </c>
      <c r="H1" s="75"/>
      <c r="I1" s="75"/>
    </row>
    <row r="2" spans="1:12" ht="15.75" customHeight="1" x14ac:dyDescent="0.25">
      <c r="A2" s="75" t="s">
        <v>76</v>
      </c>
      <c r="B2" s="75"/>
      <c r="C2" s="75"/>
      <c r="D2" s="75"/>
      <c r="E2" s="75"/>
      <c r="G2" s="75" t="s">
        <v>79</v>
      </c>
      <c r="H2" s="75"/>
      <c r="I2" s="75"/>
    </row>
    <row r="5" spans="1:12" ht="18.75" x14ac:dyDescent="0.25">
      <c r="A5" s="87" t="s">
        <v>60</v>
      </c>
      <c r="B5" s="87"/>
      <c r="C5" s="87"/>
      <c r="D5" s="87"/>
      <c r="E5" s="87"/>
      <c r="F5" s="87"/>
      <c r="G5" s="87"/>
      <c r="H5" s="87"/>
      <c r="I5" s="87"/>
    </row>
    <row r="6" spans="1:12" ht="18.75" x14ac:dyDescent="0.25">
      <c r="A6" s="87" t="s">
        <v>61</v>
      </c>
      <c r="B6" s="87"/>
      <c r="C6" s="87"/>
      <c r="D6" s="87"/>
      <c r="E6" s="87"/>
      <c r="F6" s="87"/>
      <c r="G6" s="87"/>
      <c r="H6" s="87"/>
      <c r="I6" s="87"/>
    </row>
    <row r="7" spans="1:12" ht="16.5" x14ac:dyDescent="0.25">
      <c r="A7" s="46" t="s">
        <v>77</v>
      </c>
      <c r="B7" s="46"/>
      <c r="C7" s="46"/>
      <c r="D7" s="46" t="str">
        <f>'ĐÁNH GIÁ GV_mau_01'!D7</f>
        <v>LÊ THÁI HÙNG</v>
      </c>
      <c r="E7" s="46"/>
      <c r="F7" s="46"/>
      <c r="G7" s="46"/>
      <c r="H7" s="46"/>
      <c r="I7" s="46"/>
    </row>
    <row r="8" spans="1:12" ht="16.5" x14ac:dyDescent="0.25">
      <c r="A8" s="46" t="s">
        <v>83</v>
      </c>
      <c r="B8" s="46"/>
      <c r="C8" s="46"/>
      <c r="D8" s="46" t="str">
        <f>'ĐÁNH GIÁ GV_mau_01'!D8</f>
        <v>Khoa Khoa học Cơ bản, Tổ Giáo dục Thể chất</v>
      </c>
      <c r="E8" s="46"/>
      <c r="F8" s="46"/>
      <c r="G8" s="46"/>
      <c r="H8" s="46"/>
      <c r="I8" s="46"/>
    </row>
    <row r="9" spans="1:12" ht="16.5" x14ac:dyDescent="0.25">
      <c r="A9" s="46" t="s">
        <v>84</v>
      </c>
      <c r="B9" s="46"/>
      <c r="C9" s="46"/>
      <c r="D9" s="46" t="str">
        <f>'ĐÁNH GIÁ GV_mau_01'!D9</f>
        <v xml:space="preserve">Cao đẳng </v>
      </c>
      <c r="E9" s="46"/>
      <c r="F9" s="46"/>
      <c r="G9" s="46"/>
      <c r="H9" s="46"/>
      <c r="I9" s="46"/>
    </row>
    <row r="10" spans="1:12" ht="20.45" customHeight="1" x14ac:dyDescent="0.25">
      <c r="A10" s="44" t="s">
        <v>85</v>
      </c>
      <c r="B10" s="44"/>
      <c r="C10" s="44"/>
      <c r="D10" s="44"/>
      <c r="E10" s="44"/>
      <c r="F10" s="44"/>
      <c r="G10" s="44" t="str">
        <f>'ĐÁNH GIÁ GV_mau_01'!G10</f>
        <v>Thực hành</v>
      </c>
      <c r="H10" s="44"/>
      <c r="I10" s="44"/>
    </row>
    <row r="11" spans="1:12" ht="9.6" customHeight="1" thickBot="1" x14ac:dyDescent="0.4">
      <c r="B11" s="16"/>
      <c r="C11" s="16"/>
      <c r="D11" s="32"/>
      <c r="E11" s="32"/>
      <c r="F11" s="16"/>
      <c r="G11" s="16"/>
      <c r="H11" s="16"/>
      <c r="I11" s="41"/>
    </row>
    <row r="12" spans="1:12" ht="17.45" customHeight="1" thickBot="1" x14ac:dyDescent="0.3">
      <c r="A12" s="82" t="s">
        <v>0</v>
      </c>
      <c r="B12" s="82" t="s">
        <v>1</v>
      </c>
      <c r="C12" s="82" t="s">
        <v>1</v>
      </c>
      <c r="D12" s="84" t="s">
        <v>2</v>
      </c>
      <c r="E12" s="72"/>
      <c r="F12" s="73"/>
      <c r="G12" s="72"/>
      <c r="H12" s="72"/>
      <c r="I12" s="73"/>
      <c r="L12" s="17"/>
    </row>
    <row r="13" spans="1:12" ht="142.5" thickBot="1" x14ac:dyDescent="0.3">
      <c r="A13" s="83"/>
      <c r="B13" s="83"/>
      <c r="C13" s="83"/>
      <c r="D13" s="33" t="s">
        <v>82</v>
      </c>
      <c r="E13" s="33" t="s">
        <v>73</v>
      </c>
      <c r="F13" s="1" t="s">
        <v>80</v>
      </c>
      <c r="G13" s="1" t="s">
        <v>82</v>
      </c>
      <c r="H13" s="2" t="s">
        <v>74</v>
      </c>
      <c r="I13" s="1" t="s">
        <v>81</v>
      </c>
      <c r="L13" s="17"/>
    </row>
    <row r="14" spans="1:12" s="15" customFormat="1" ht="32.25" thickBot="1" x14ac:dyDescent="0.3">
      <c r="A14" s="18" t="str">
        <f>'ĐÁNH GIÁ GV_mau_01'!A14</f>
        <v xml:space="preserve">     Tiêu chí 1 về Năng lực chuyên môn</v>
      </c>
      <c r="B14" s="18">
        <f>'ĐÁNH GIÁ GV_mau_01'!B14</f>
        <v>20</v>
      </c>
      <c r="C14" s="19" t="e">
        <f>SUM(C15,C16,C17)</f>
        <v>#REF!</v>
      </c>
      <c r="D14" s="18">
        <f>'ĐÁNH GIÁ GV_mau_01'!D14</f>
        <v>16</v>
      </c>
      <c r="E14" s="47">
        <f>'ĐÁNH GIÁ GV_mau_01'!E14</f>
        <v>0.8</v>
      </c>
      <c r="F14" s="18" t="str">
        <f>'ĐÁNH GIÁ GV_mau_01'!F14</f>
        <v>Đạt</v>
      </c>
      <c r="G14" s="18">
        <f>'ĐÁNH GIÁ GV_mau_01'!G14</f>
        <v>12</v>
      </c>
      <c r="H14" s="47">
        <f>'ĐÁNH GIÁ GV_mau_01'!H14</f>
        <v>0.6</v>
      </c>
      <c r="I14" s="18" t="str">
        <f>'ĐÁNH GIÁ GV_mau_01'!I14</f>
        <v>Đạt</v>
      </c>
    </row>
    <row r="15" spans="1:12" s="15" customFormat="1" ht="32.25" thickBot="1" x14ac:dyDescent="0.3">
      <c r="A15" s="21" t="str">
        <f>'ĐÁNH GIÁ GV_mau_01'!A15</f>
        <v xml:space="preserve">     - Tiêu chuẩn 1: Trình độ chuyên môn</v>
      </c>
      <c r="B15" s="21">
        <f>'ĐÁNH GIÁ GV_mau_01'!B15</f>
        <v>12</v>
      </c>
      <c r="C15" s="22" t="e">
        <f>SUM(#REF!)</f>
        <v>#REF!</v>
      </c>
      <c r="D15" s="21">
        <f>'ĐÁNH GIÁ GV_mau_01'!D15</f>
        <v>12</v>
      </c>
      <c r="E15" s="48">
        <f>'ĐÁNH GIÁ GV_mau_01'!E15</f>
        <v>1</v>
      </c>
      <c r="F15" s="21" t="str">
        <f>'ĐÁNH GIÁ GV_mau_01'!F15</f>
        <v>Đạt</v>
      </c>
      <c r="G15" s="21">
        <f>'ĐÁNH GIÁ GV_mau_01'!G15</f>
        <v>10</v>
      </c>
      <c r="H15" s="48">
        <f>'ĐÁNH GIÁ GV_mau_01'!H15</f>
        <v>0.83333333333333337</v>
      </c>
      <c r="I15" s="21" t="str">
        <f>'ĐÁNH GIÁ GV_mau_01'!I15</f>
        <v>Đạt</v>
      </c>
    </row>
    <row r="16" spans="1:12" s="15" customFormat="1" ht="32.25" thickBot="1" x14ac:dyDescent="0.3">
      <c r="A16" s="21" t="str">
        <f>'ĐÁNH GIÁ GV_mau_01'!A22</f>
        <v xml:space="preserve">     - Tiêu chuẩn 2:  Trình độ ngoại ngữ</v>
      </c>
      <c r="B16" s="21">
        <f>'ĐÁNH GIÁ GV_mau_01'!B22</f>
        <v>4</v>
      </c>
      <c r="C16" s="22" t="e">
        <f>SUM(#REF!)</f>
        <v>#REF!</v>
      </c>
      <c r="D16" s="21">
        <f>'ĐÁNH GIÁ GV_mau_01'!D22</f>
        <v>2</v>
      </c>
      <c r="E16" s="48">
        <f>'ĐÁNH GIÁ GV_mau_01'!E22</f>
        <v>0.5</v>
      </c>
      <c r="F16" s="21" t="str">
        <f>'ĐÁNH GIÁ GV_mau_01'!F22</f>
        <v>Đạt</v>
      </c>
      <c r="G16" s="21">
        <f>'ĐÁNH GIÁ GV_mau_01'!G22</f>
        <v>0</v>
      </c>
      <c r="H16" s="48">
        <f>'ĐÁNH GIÁ GV_mau_01'!H22</f>
        <v>0</v>
      </c>
      <c r="I16" s="21" t="str">
        <f>'ĐÁNH GIÁ GV_mau_01'!I22</f>
        <v>Không đạt</v>
      </c>
    </row>
    <row r="17" spans="1:9" s="15" customFormat="1" ht="32.25" thickBot="1" x14ac:dyDescent="0.3">
      <c r="A17" s="21" t="str">
        <f>'ĐÁNH GIÁ GV_mau_01'!A25</f>
        <v xml:space="preserve">     - Tiêu chuẩn 3: Trình độ tin học</v>
      </c>
      <c r="B17" s="21">
        <f>'ĐÁNH GIÁ GV_mau_01'!B25</f>
        <v>4</v>
      </c>
      <c r="C17" s="22" t="e">
        <f>SUM(#REF!)</f>
        <v>#REF!</v>
      </c>
      <c r="D17" s="21">
        <f>'ĐÁNH GIÁ GV_mau_01'!D25</f>
        <v>2</v>
      </c>
      <c r="E17" s="48">
        <f>'ĐÁNH GIÁ GV_mau_01'!E25</f>
        <v>0.5</v>
      </c>
      <c r="F17" s="21" t="str">
        <f>'ĐÁNH GIÁ GV_mau_01'!F25</f>
        <v>Đạt</v>
      </c>
      <c r="G17" s="21">
        <f>'ĐÁNH GIÁ GV_mau_01'!G25</f>
        <v>2</v>
      </c>
      <c r="H17" s="48">
        <f>'ĐÁNH GIÁ GV_mau_01'!H25</f>
        <v>0.5</v>
      </c>
      <c r="I17" s="21" t="str">
        <f>'ĐÁNH GIÁ GV_mau_01'!I25</f>
        <v>Đạt</v>
      </c>
    </row>
    <row r="18" spans="1:9" s="15" customFormat="1" ht="32.25" thickBot="1" x14ac:dyDescent="0.3">
      <c r="A18" s="18" t="str">
        <f>'ĐÁNH GIÁ GV_mau_01'!A28</f>
        <v xml:space="preserve">     Tiêu chí 2 về Năng lực sư phạm</v>
      </c>
      <c r="B18" s="18">
        <f>'ĐÁNH GIÁ GV_mau_01'!B28</f>
        <v>52</v>
      </c>
      <c r="C18" s="19" t="e">
        <f>SUM(C19,C20,C21,C22,C23,C24,C25,C26,C27)</f>
        <v>#REF!</v>
      </c>
      <c r="D18" s="18">
        <f>'ĐÁNH GIÁ GV_mau_01'!D28</f>
        <v>50</v>
      </c>
      <c r="E18" s="47">
        <f>'ĐÁNH GIÁ GV_mau_01'!E28</f>
        <v>0.96153846153846156</v>
      </c>
      <c r="F18" s="18" t="str">
        <f>'ĐÁNH GIÁ GV_mau_01'!F28</f>
        <v>Đạt</v>
      </c>
      <c r="G18" s="18">
        <f>'ĐÁNH GIÁ GV_mau_01'!G28</f>
        <v>42</v>
      </c>
      <c r="H18" s="47">
        <f>'ĐÁNH GIÁ GV_mau_01'!H28</f>
        <v>0.80769230769230771</v>
      </c>
      <c r="I18" s="18" t="str">
        <f>'ĐÁNH GIÁ GV_mau_01'!I28</f>
        <v>Đạt</v>
      </c>
    </row>
    <row r="19" spans="1:9" s="15" customFormat="1" ht="48" thickBot="1" x14ac:dyDescent="0.3">
      <c r="A19" s="21" t="str">
        <f>'ĐÁNH GIÁ GV_mau_01'!A29</f>
        <v xml:space="preserve">     - Tiêu chuẩn 1 về Trình độ nghiệp vụ sư phạm và thời gian tham gia giảng dạy</v>
      </c>
      <c r="B19" s="21">
        <f>'ĐÁNH GIÁ GV_mau_01'!B29</f>
        <v>4</v>
      </c>
      <c r="C19" s="22" t="e">
        <f>SUM(#REF!)</f>
        <v>#REF!</v>
      </c>
      <c r="D19" s="21">
        <f>'ĐÁNH GIÁ GV_mau_01'!D29</f>
        <v>4</v>
      </c>
      <c r="E19" s="48">
        <f>'ĐÁNH GIÁ GV_mau_01'!E29</f>
        <v>1</v>
      </c>
      <c r="F19" s="21" t="str">
        <f>'ĐÁNH GIÁ GV_mau_01'!F29</f>
        <v>Đạt</v>
      </c>
      <c r="G19" s="21">
        <f>'ĐÁNH GIÁ GV_mau_01'!G29</f>
        <v>4</v>
      </c>
      <c r="H19" s="48">
        <f>'ĐÁNH GIÁ GV_mau_01'!H29</f>
        <v>1</v>
      </c>
      <c r="I19" s="21" t="str">
        <f>'ĐÁNH GIÁ GV_mau_01'!I29</f>
        <v>Đạt</v>
      </c>
    </row>
    <row r="20" spans="1:9" s="15" customFormat="1" ht="32.25" thickBot="1" x14ac:dyDescent="0.3">
      <c r="A20" s="21" t="str">
        <f>'ĐÁNH GIÁ GV_mau_01'!A32</f>
        <v xml:space="preserve">     - Tiêu chuẩn 2: Chuẩn bị hoạt động giảng dạy</v>
      </c>
      <c r="B20" s="21">
        <f>'ĐÁNH GIÁ GV_mau_01'!B32</f>
        <v>12</v>
      </c>
      <c r="C20" s="22" t="e">
        <f>SUM(#REF!)</f>
        <v>#REF!</v>
      </c>
      <c r="D20" s="21">
        <f>'ĐÁNH GIÁ GV_mau_01'!D32</f>
        <v>12</v>
      </c>
      <c r="E20" s="48">
        <f>'ĐÁNH GIÁ GV_mau_01'!E32</f>
        <v>1</v>
      </c>
      <c r="F20" s="21" t="str">
        <f>'ĐÁNH GIÁ GV_mau_01'!F32</f>
        <v>Đạt</v>
      </c>
      <c r="G20" s="21">
        <f>'ĐÁNH GIÁ GV_mau_01'!G32</f>
        <v>6</v>
      </c>
      <c r="H20" s="48">
        <f>'ĐÁNH GIÁ GV_mau_01'!H32</f>
        <v>0.5</v>
      </c>
      <c r="I20" s="21" t="str">
        <f>'ĐÁNH GIÁ GV_mau_01'!I32</f>
        <v>Đạt</v>
      </c>
    </row>
    <row r="21" spans="1:9" s="15" customFormat="1" ht="32.25" thickBot="1" x14ac:dyDescent="0.3">
      <c r="A21" s="21" t="str">
        <f>'ĐÁNH GIÁ GV_mau_01'!A39</f>
        <v xml:space="preserve">     - Tiêu chuẩn 3: Thực hiện hoạt động giảng dạy</v>
      </c>
      <c r="B21" s="21">
        <f>'ĐÁNH GIÁ GV_mau_01'!B39</f>
        <v>8</v>
      </c>
      <c r="C21" s="22" t="e">
        <f>SUM(#REF!)</f>
        <v>#REF!</v>
      </c>
      <c r="D21" s="21">
        <f>'ĐÁNH GIÁ GV_mau_01'!D39</f>
        <v>8</v>
      </c>
      <c r="E21" s="48">
        <f>'ĐÁNH GIÁ GV_mau_01'!E39</f>
        <v>1</v>
      </c>
      <c r="F21" s="21" t="str">
        <f>'ĐÁNH GIÁ GV_mau_01'!F39</f>
        <v>Đạt</v>
      </c>
      <c r="G21" s="21">
        <f>'ĐÁNH GIÁ GV_mau_01'!G39</f>
        <v>6</v>
      </c>
      <c r="H21" s="48">
        <f>'ĐÁNH GIÁ GV_mau_01'!H39</f>
        <v>0.75</v>
      </c>
      <c r="I21" s="21" t="str">
        <f>'ĐÁNH GIÁ GV_mau_01'!I39</f>
        <v>Đạt</v>
      </c>
    </row>
    <row r="22" spans="1:9" s="15" customFormat="1" ht="48" thickBot="1" x14ac:dyDescent="0.3">
      <c r="A22" s="21" t="str">
        <f>'ĐÁNH GIÁ GV_mau_01'!A44</f>
        <v xml:space="preserve">  - Tiêu chuẩn 4: Kiểm tra, đánh giá kết quả học tập của người học</v>
      </c>
      <c r="B22" s="21">
        <f>'ĐÁNH GIÁ GV_mau_01'!B44</f>
        <v>4</v>
      </c>
      <c r="C22" s="22" t="e">
        <f>SUM(#REF!)</f>
        <v>#REF!</v>
      </c>
      <c r="D22" s="21">
        <f>'ĐÁNH GIÁ GV_mau_01'!D44</f>
        <v>4</v>
      </c>
      <c r="E22" s="48">
        <f>'ĐÁNH GIÁ GV_mau_01'!E44</f>
        <v>1</v>
      </c>
      <c r="F22" s="21" t="str">
        <f>'ĐÁNH GIÁ GV_mau_01'!F44</f>
        <v>Đạt</v>
      </c>
      <c r="G22" s="21">
        <f>'ĐÁNH GIÁ GV_mau_01'!G44</f>
        <v>4</v>
      </c>
      <c r="H22" s="48">
        <f>'ĐÁNH GIÁ GV_mau_01'!H44</f>
        <v>1</v>
      </c>
      <c r="I22" s="21" t="str">
        <f>'ĐÁNH GIÁ GV_mau_01'!I44</f>
        <v>Đạt</v>
      </c>
    </row>
    <row r="23" spans="1:9" s="15" customFormat="1" ht="32.25" thickBot="1" x14ac:dyDescent="0.3">
      <c r="A23" s="21" t="str">
        <f>'ĐÁNH GIÁ GV_mau_01'!A47</f>
        <v xml:space="preserve">  - Tiêu chuẩn 5: Quản lý hồ sơ dạy học</v>
      </c>
      <c r="B23" s="21">
        <f>'ĐÁNH GIÁ GV_mau_01'!B47</f>
        <v>4</v>
      </c>
      <c r="C23" s="22" t="e">
        <f>SUM(#REF!)</f>
        <v>#REF!</v>
      </c>
      <c r="D23" s="21">
        <f>'ĐÁNH GIÁ GV_mau_01'!D47</f>
        <v>4</v>
      </c>
      <c r="E23" s="48">
        <f>'ĐÁNH GIÁ GV_mau_01'!E47</f>
        <v>1</v>
      </c>
      <c r="F23" s="21" t="str">
        <f>'ĐÁNH GIÁ GV_mau_01'!F47</f>
        <v>Đạt</v>
      </c>
      <c r="G23" s="21">
        <f>'ĐÁNH GIÁ GV_mau_01'!G47</f>
        <v>4</v>
      </c>
      <c r="H23" s="48">
        <f>'ĐÁNH GIÁ GV_mau_01'!H47</f>
        <v>1</v>
      </c>
      <c r="I23" s="21" t="str">
        <f>'ĐÁNH GIÁ GV_mau_01'!I47</f>
        <v>Đạt</v>
      </c>
    </row>
    <row r="24" spans="1:9" s="15" customFormat="1" ht="48" thickBot="1" x14ac:dyDescent="0.3">
      <c r="A24" s="21" t="str">
        <f>'ĐÁNH GIÁ GV_mau_01'!A50</f>
        <v xml:space="preserve">  - Tiêu chuẩn 6: Xây dựng chương trình, biên soạn giáo trình, tài liệu giảng dạy</v>
      </c>
      <c r="B24" s="21">
        <f>'ĐÁNH GIÁ GV_mau_01'!B50</f>
        <v>4</v>
      </c>
      <c r="C24" s="22" t="e">
        <f>SUM(#REF!)</f>
        <v>#REF!</v>
      </c>
      <c r="D24" s="21">
        <f>'ĐÁNH GIÁ GV_mau_01'!D50</f>
        <v>2</v>
      </c>
      <c r="E24" s="48">
        <f>'ĐÁNH GIÁ GV_mau_01'!E50</f>
        <v>0.5</v>
      </c>
      <c r="F24" s="21" t="str">
        <f>'ĐÁNH GIÁ GV_mau_01'!F50</f>
        <v>Đạt</v>
      </c>
      <c r="G24" s="21">
        <f>'ĐÁNH GIÁ GV_mau_01'!G50</f>
        <v>2</v>
      </c>
      <c r="H24" s="48">
        <f>'ĐÁNH GIÁ GV_mau_01'!H50</f>
        <v>0.5</v>
      </c>
      <c r="I24" s="21" t="str">
        <f>'ĐÁNH GIÁ GV_mau_01'!I50</f>
        <v>Đạt</v>
      </c>
    </row>
    <row r="25" spans="1:9" s="15" customFormat="1" ht="48" thickBot="1" x14ac:dyDescent="0.3">
      <c r="A25" s="25" t="str">
        <f>'ĐÁNH GIÁ GV_mau_01'!A53</f>
        <v xml:space="preserve">  - Tiêu chuẩn 7 về Xây dựng kế hoạch, thực hiện các hoạt động giáo dục</v>
      </c>
      <c r="B25" s="25">
        <f>'ĐÁNH GIÁ GV_mau_01'!B53</f>
        <v>8</v>
      </c>
      <c r="C25" s="22" t="e">
        <f>SUM(#REF!)</f>
        <v>#REF!</v>
      </c>
      <c r="D25" s="25">
        <f>'ĐÁNH GIÁ GV_mau_01'!D53</f>
        <v>8</v>
      </c>
      <c r="E25" s="48">
        <f>'ĐÁNH GIÁ GV_mau_01'!E53</f>
        <v>1</v>
      </c>
      <c r="F25" s="25" t="str">
        <f>'ĐÁNH GIÁ GV_mau_01'!F53</f>
        <v>Đạt</v>
      </c>
      <c r="G25" s="25">
        <f>'ĐÁNH GIÁ GV_mau_01'!G53</f>
        <v>8</v>
      </c>
      <c r="H25" s="48">
        <f>'ĐÁNH GIÁ GV_mau_01'!H53</f>
        <v>1</v>
      </c>
      <c r="I25" s="25" t="str">
        <f>'ĐÁNH GIÁ GV_mau_01'!I53</f>
        <v>Đạt</v>
      </c>
    </row>
    <row r="26" spans="1:9" s="15" customFormat="1" ht="57.75" customHeight="1" thickBot="1" x14ac:dyDescent="0.3">
      <c r="A26" s="21" t="str">
        <f>'ĐÁNH GIÁ GV_mau_01'!A58</f>
        <v xml:space="preserve">  - Tiêu chuẩn 8: Quản lý người học, xây dựng môi trường giáo dục, học tập</v>
      </c>
      <c r="B26" s="21">
        <f>'ĐÁNH GIÁ GV_mau_01'!B58</f>
        <v>4</v>
      </c>
      <c r="C26" s="22" t="e">
        <f>SUM(#REF!)</f>
        <v>#REF!</v>
      </c>
      <c r="D26" s="21">
        <f>'ĐÁNH GIÁ GV_mau_01'!D58</f>
        <v>4</v>
      </c>
      <c r="E26" s="48">
        <f>'ĐÁNH GIÁ GV_mau_01'!E58</f>
        <v>1</v>
      </c>
      <c r="F26" s="21" t="str">
        <f>'ĐÁNH GIÁ GV_mau_01'!F58</f>
        <v>Đạt</v>
      </c>
      <c r="G26" s="21">
        <f>'ĐÁNH GIÁ GV_mau_01'!G58</f>
        <v>4</v>
      </c>
      <c r="H26" s="48">
        <f>'ĐÁNH GIÁ GV_mau_01'!H58</f>
        <v>1</v>
      </c>
      <c r="I26" s="21" t="str">
        <f>'ĐÁNH GIÁ GV_mau_01'!I58</f>
        <v>Đạt</v>
      </c>
    </row>
    <row r="27" spans="1:9" s="15" customFormat="1" ht="32.25" thickBot="1" x14ac:dyDescent="0.3">
      <c r="A27" s="26" t="str">
        <f>'ĐÁNH GIÁ GV_mau_01'!A61</f>
        <v xml:space="preserve">  - Tiêu chuẩn 9: Hoạt động xã hội</v>
      </c>
      <c r="B27" s="26">
        <f>'ĐÁNH GIÁ GV_mau_01'!B61</f>
        <v>4</v>
      </c>
      <c r="C27" s="22" t="e">
        <f>SUM(#REF!)</f>
        <v>#REF!</v>
      </c>
      <c r="D27" s="26">
        <f>'ĐÁNH GIÁ GV_mau_01'!D61</f>
        <v>4</v>
      </c>
      <c r="E27" s="48">
        <f>'ĐÁNH GIÁ GV_mau_01'!E61</f>
        <v>1</v>
      </c>
      <c r="F27" s="26" t="str">
        <f>'ĐÁNH GIÁ GV_mau_01'!F61</f>
        <v>Đạt</v>
      </c>
      <c r="G27" s="26">
        <f>'ĐÁNH GIÁ GV_mau_01'!G61</f>
        <v>4</v>
      </c>
      <c r="H27" s="48">
        <f>'ĐÁNH GIÁ GV_mau_01'!H61</f>
        <v>1</v>
      </c>
      <c r="I27" s="26" t="str">
        <f>'ĐÁNH GIÁ GV_mau_01'!I61</f>
        <v>Đạt</v>
      </c>
    </row>
    <row r="28" spans="1:9" s="15" customFormat="1" ht="48" thickBot="1" x14ac:dyDescent="0.3">
      <c r="A28" s="27" t="str">
        <f>'ĐÁNH GIÁ GV_mau_01'!A64</f>
        <v xml:space="preserve">     Tiêu chí 3 về Năng lực phát triển nghề nghiệp, nghiên cứu khoa học</v>
      </c>
      <c r="B28" s="27">
        <f>'ĐÁNH GIÁ GV_mau_01'!B64</f>
        <v>16</v>
      </c>
      <c r="C28" s="19" t="e">
        <f>SUM(C29,C30,C31)</f>
        <v>#REF!</v>
      </c>
      <c r="D28" s="27">
        <f>'ĐÁNH GIÁ GV_mau_01'!D64</f>
        <v>10</v>
      </c>
      <c r="E28" s="49">
        <f>'ĐÁNH GIÁ GV_mau_01'!E64</f>
        <v>0.625</v>
      </c>
      <c r="F28" s="27" t="str">
        <f>'ĐÁNH GIÁ GV_mau_01'!F64</f>
        <v>Đạt</v>
      </c>
      <c r="G28" s="27">
        <f>'ĐÁNH GIÁ GV_mau_01'!G64</f>
        <v>8</v>
      </c>
      <c r="H28" s="49">
        <f>'ĐÁNH GIÁ GV_mau_01'!H64</f>
        <v>0.5</v>
      </c>
      <c r="I28" s="27" t="str">
        <f>'ĐÁNH GIÁ GV_mau_01'!I64</f>
        <v>Đạt</v>
      </c>
    </row>
    <row r="29" spans="1:9" s="15" customFormat="1" ht="32.25" thickBot="1" x14ac:dyDescent="0.3">
      <c r="A29" s="26" t="str">
        <f>'ĐÁNH GIÁ GV_mau_01'!A65</f>
        <v xml:space="preserve">     - Tiêu chuẩn 1: Học tập, bồi dưỡng nâng cao</v>
      </c>
      <c r="B29" s="26">
        <f>'ĐÁNH GIÁ GV_mau_01'!B65</f>
        <v>8</v>
      </c>
      <c r="C29" s="22" t="e">
        <f>SUM(#REF!)</f>
        <v>#REF!</v>
      </c>
      <c r="D29" s="26">
        <f>'ĐÁNH GIÁ GV_mau_01'!D65</f>
        <v>8</v>
      </c>
      <c r="E29" s="48">
        <f>'ĐÁNH GIÁ GV_mau_01'!E65</f>
        <v>1</v>
      </c>
      <c r="F29" s="26" t="str">
        <f>'ĐÁNH GIÁ GV_mau_01'!F65</f>
        <v>Đạt</v>
      </c>
      <c r="G29" s="26">
        <f>'ĐÁNH GIÁ GV_mau_01'!G65</f>
        <v>4</v>
      </c>
      <c r="H29" s="48">
        <f>'ĐÁNH GIÁ GV_mau_01'!H65</f>
        <v>0.5</v>
      </c>
      <c r="I29" s="26" t="str">
        <f>'ĐÁNH GIÁ GV_mau_01'!I65</f>
        <v>Đạt</v>
      </c>
    </row>
    <row r="30" spans="1:9" s="15" customFormat="1" ht="48" thickBot="1" x14ac:dyDescent="0.3">
      <c r="A30" s="26" t="str">
        <f>'ĐÁNH GIÁ GV_mau_01'!A70</f>
        <v xml:space="preserve">   - Tiêu chuẩn 2: Phát triển năng lực nghề nghiệp cho người học</v>
      </c>
      <c r="B30" s="26">
        <f>'ĐÁNH GIÁ GV_mau_01'!B70</f>
        <v>4</v>
      </c>
      <c r="C30" s="22" t="e">
        <f>SUM(#REF!)</f>
        <v>#REF!</v>
      </c>
      <c r="D30" s="26">
        <f>'ĐÁNH GIÁ GV_mau_01'!D70</f>
        <v>2</v>
      </c>
      <c r="E30" s="48">
        <f>'ĐÁNH GIÁ GV_mau_01'!E70</f>
        <v>0.5</v>
      </c>
      <c r="F30" s="26" t="str">
        <f>'ĐÁNH GIÁ GV_mau_01'!F70</f>
        <v>Đạt</v>
      </c>
      <c r="G30" s="26">
        <f>'ĐÁNH GIÁ GV_mau_01'!G70</f>
        <v>2</v>
      </c>
      <c r="H30" s="48">
        <f>'ĐÁNH GIÁ GV_mau_01'!H70</f>
        <v>0.5</v>
      </c>
      <c r="I30" s="26" t="str">
        <f>'ĐÁNH GIÁ GV_mau_01'!I70</f>
        <v>Đạt</v>
      </c>
    </row>
    <row r="31" spans="1:9" s="15" customFormat="1" ht="32.25" thickBot="1" x14ac:dyDescent="0.3">
      <c r="A31" s="26" t="str">
        <f>'ĐÁNH GIÁ GV_mau_01'!A73</f>
        <v xml:space="preserve">  - Tiêu chuẩn 3: Nghiên cứu khoa học</v>
      </c>
      <c r="B31" s="26">
        <f>'ĐÁNH GIÁ GV_mau_01'!B73</f>
        <v>4</v>
      </c>
      <c r="C31" s="22" t="e">
        <f>SUM(#REF!)</f>
        <v>#REF!</v>
      </c>
      <c r="D31" s="26">
        <f>'ĐÁNH GIÁ GV_mau_01'!D73</f>
        <v>0</v>
      </c>
      <c r="E31" s="48">
        <f>'ĐÁNH GIÁ GV_mau_01'!E73</f>
        <v>0</v>
      </c>
      <c r="F31" s="26" t="str">
        <f>'ĐÁNH GIÁ GV_mau_01'!F73</f>
        <v>Không đạt</v>
      </c>
      <c r="G31" s="26">
        <f>'ĐÁNH GIÁ GV_mau_01'!G73</f>
        <v>2</v>
      </c>
      <c r="H31" s="48">
        <f>'ĐÁNH GIÁ GV_mau_01'!H73</f>
        <v>0.5</v>
      </c>
      <c r="I31" s="26" t="str">
        <f>'ĐÁNH GIÁ GV_mau_01'!I73</f>
        <v>Đạt</v>
      </c>
    </row>
    <row r="32" spans="1:9" ht="16.5" thickBot="1" x14ac:dyDescent="0.3">
      <c r="A32" s="10" t="s">
        <v>57</v>
      </c>
      <c r="B32" s="38">
        <f>SUM(B14,B18,B28)</f>
        <v>88</v>
      </c>
      <c r="C32" s="5" t="e">
        <f>SUM(C14,C18,C28)</f>
        <v>#REF!</v>
      </c>
      <c r="D32" s="12">
        <f>SUM(D14,D18,D28)</f>
        <v>76</v>
      </c>
      <c r="E32" s="43">
        <f>(D32/B32)</f>
        <v>0.86363636363636365</v>
      </c>
      <c r="F32" s="3"/>
      <c r="G32" s="12">
        <f>SUM(G14,G18,G28)</f>
        <v>62</v>
      </c>
      <c r="H32" s="43">
        <f>(G32/B32)</f>
        <v>0.70454545454545459</v>
      </c>
      <c r="I32" s="3"/>
    </row>
    <row r="33" spans="1:9" ht="16.5" thickBot="1" x14ac:dyDescent="0.3">
      <c r="A33" s="10" t="s">
        <v>58</v>
      </c>
      <c r="B33" s="38">
        <v>100</v>
      </c>
      <c r="C33" s="5" t="e">
        <f>(C32*B33)/B32</f>
        <v>#REF!</v>
      </c>
      <c r="D33" s="13">
        <f>(D32*B33)/B32</f>
        <v>86.36363636363636</v>
      </c>
      <c r="E33" s="43">
        <f>(D33/B33)</f>
        <v>0.86363636363636365</v>
      </c>
      <c r="F33" s="3"/>
      <c r="G33" s="13">
        <f>(G32*B33)/B32</f>
        <v>70.454545454545453</v>
      </c>
      <c r="H33" s="43">
        <f>(G33/B33)</f>
        <v>0.70454545454545459</v>
      </c>
      <c r="I33" s="3"/>
    </row>
    <row r="34" spans="1:9" ht="36" customHeight="1" thickBot="1" x14ac:dyDescent="0.3">
      <c r="A34" s="10" t="s">
        <v>59</v>
      </c>
      <c r="B34" s="11"/>
      <c r="C34" s="11"/>
      <c r="D34" s="85" t="str">
        <f>IF(AND(E15&lt;0.5),"Không đạt",IF(AND(E16&lt;0.5),"Không đạt",IF(AND(E17&lt;0.5),"Không đạt",IF(AND(E19&lt;0.5),"Không đạt",IF(AND(E20&lt;0.5),"Không đạt",IF(AND(E21&lt;0.5),"Không đạt",IF(AND(E22&lt;0.5),"Không đạt",IF(AND(E23&lt;0.5),"Không đạt",IF(AND(E24&lt;0.5),"Không đạt",IF(AND(E25&lt;0.5),"Không đạt",IF(AND(E26&lt;0.5),"Không đạt",IF(AND(E27&lt;0.5),"Không đạt",IF(AND(E29&lt;0.5),"Không đạt",IF(AND(E30&lt;0.5),"Không đạt",IF(AND(E31&lt;0.5),"Không đạt",IF(AND(D33&gt;=80),"A",IF(AND(D33&gt;=65,D33&lt;79),"B",IF(AND(D33&gt;=50,D33&lt;64),"C","Không đạt"))))))))))))))))))</f>
        <v>Không đạt</v>
      </c>
      <c r="E34" s="86"/>
      <c r="F34" s="5" t="str">
        <f>IF(E15&lt;0.5,"Có Tiêu chuẩn dưới 50%",IF(AND(E16&lt;0.5),"Có Tiêu chuẩn dưới 50%",IF(AND(E17&lt;0.5),"Có Tiêu chuẩn dưới 50%",IF(AND(E19&lt;0.5),"Có Tiêu chuẩn dưới 50%",IF(AND(E20&lt;0.5),"Có Tiêu chuẩn dưới 50%",IF(AND(E21&lt;0.5),"Có Tiêu chuẩn dưới 50%",IF(AND(E22&lt;0.5),"Có Tiêu chuẩn dưới 50%",IF(AND(E23&lt;0.5),"Có Tiêu chuẩn dưới 50%",IF(AND(E24&lt;0.5),"Có Tiêu chuẩn dưới 50%",IF(AND(E25&lt;0.5),"Có Tiêu chuẩn dưới 50%",IF(AND(E26&lt;0.5),"Có Tiêu chuẩn dưới 50%",IF(AND(E27&lt;0.5),"Có Tiêu chuẩn dưới 50%",IF(AND(E29&lt;0.5),"Có Tiêu chuẩn dưới 50%",IF(AND(E30&lt;0.5),"Có Tiêu chuẩn dưới 50%",IF(AND(E31&lt;0.5),"Có Tiêu chuẩn dưới 50%","Tất cả các Tiêu chuẩn đạt trên 50%")))))))))))))))</f>
        <v>Có Tiêu chuẩn dưới 50%</v>
      </c>
      <c r="G34" s="85" t="str">
        <f>IF(AND(H15&lt;0.5),"Không đạt",IF(AND(H16&lt;0.5),"Không đạt",IF(AND(H17&lt;0.5),"Không đạt",IF(AND(H19&lt;0.5),"Không đạt",IF(AND(H20&lt;0.5),"Không đạt",IF(AND(H21&lt;0.5),"Không đạt",IF(AND(H22&lt;0.5),"Không đạt",IF(AND(H23&lt;0.5),"Không đạt",IF(AND(H24&lt;0.5),"Không đạt",IF(AND(H25&lt;0.5),"Không đạt",IF(AND(H26&lt;0.5),"Không đạt",IF(AND(H27&lt;0.5),"Không đạt",IF(AND(H29&lt;0.5),"Không đạt",IF(AND(H30&lt;0.5),"Không đạt",IF(AND(H31&lt;0.5),"Không đạt",IF(AND(G33&gt;=80),"A",IF(AND(G33&gt;=65,G33&lt;79),"B",IF(AND(G33&gt;=50,G33&lt;64),"C","Không đạt"))))))))))))))))))</f>
        <v>Không đạt</v>
      </c>
      <c r="H34" s="86"/>
      <c r="I34" s="5" t="str">
        <f>IF(H15&lt;0.5,"Có Tiêu chuẩn dưới 50%",IF(AND(H16&lt;0.5),"Có Tiêu chuẩn dưới 50%",IF(AND(H17&lt;0.5),"Có Tiêu chuẩn dưới 50%",IF(AND(H19&lt;0.5),"Có Tiêu chuẩn dưới 50%",IF(AND(H20&lt;0.5),"Có Tiêu chuẩn dưới 50%",IF(AND(H21&lt;0.5),"Có Tiêu chuẩn dưới 50%",IF(AND(H22&lt;0.5),"Có Tiêu chuẩn dưới 50%",IF(AND(H23&lt;0.5),"Có Tiêu chuẩn dưới 50%",IF(AND(H24&lt;0.5),"Có Tiêu chuẩn dưới 50%",IF(AND(H25&lt;0.5),"Có Tiêu chuẩn dưới 50%",IF(AND(H26&lt;0.5),"Có Tiêu chuẩn dưới 50%",IF(AND(H27&lt;0.5),"Có Tiêu chuẩn dưới 50%",IF(AND(H29&lt;0.5),"Có Tiêu chuẩn dưới 50%",IF(AND(H30&lt;0.5),"Có Tiêu chuẩn dưới 50%",IF(AND(H31&lt;0.5),"Có Tiêu chuẩn dưới 50%","Tất cả các Tiêu chuẩn đạt trên 50%")))))))))))))))</f>
        <v>Có Tiêu chuẩn dưới 50%</v>
      </c>
    </row>
    <row r="36" spans="1:9" ht="63.6" customHeight="1" x14ac:dyDescent="0.25">
      <c r="A36" s="78" t="s">
        <v>71</v>
      </c>
      <c r="B36" s="79"/>
      <c r="C36" s="79"/>
      <c r="D36" s="79"/>
      <c r="E36" s="79"/>
      <c r="G36" s="80" t="s">
        <v>72</v>
      </c>
      <c r="H36" s="81"/>
      <c r="I36" s="81"/>
    </row>
    <row r="40" spans="1:9" ht="15.6" customHeight="1" x14ac:dyDescent="0.25">
      <c r="A40" s="74" t="str">
        <f>D7</f>
        <v>LÊ THÁI HÙNG</v>
      </c>
      <c r="B40" s="74"/>
      <c r="C40" s="74"/>
      <c r="D40" s="74"/>
      <c r="E40" s="74"/>
      <c r="H40" s="76"/>
      <c r="I40" s="77"/>
    </row>
    <row r="41" spans="1:9" ht="16.5" x14ac:dyDescent="0.25">
      <c r="B41" s="28"/>
      <c r="C41" s="28"/>
      <c r="D41" s="34"/>
      <c r="E41" s="34"/>
    </row>
    <row r="42" spans="1:9" ht="16.5" x14ac:dyDescent="0.25">
      <c r="B42" s="29"/>
      <c r="C42" s="29"/>
      <c r="D42" s="35"/>
      <c r="E42" s="35"/>
    </row>
    <row r="43" spans="1:9" ht="16.5" x14ac:dyDescent="0.25">
      <c r="B43" s="30"/>
      <c r="C43" s="30"/>
      <c r="D43" s="36"/>
      <c r="E43" s="36"/>
    </row>
  </sheetData>
  <mergeCells count="16">
    <mergeCell ref="A12:A13"/>
    <mergeCell ref="B12:B13"/>
    <mergeCell ref="C12:C13"/>
    <mergeCell ref="D12:F12"/>
    <mergeCell ref="G12:I12"/>
    <mergeCell ref="G1:I1"/>
    <mergeCell ref="A2:E2"/>
    <mergeCell ref="G2:I2"/>
    <mergeCell ref="A5:I5"/>
    <mergeCell ref="A6:I6"/>
    <mergeCell ref="D34:E34"/>
    <mergeCell ref="G34:H34"/>
    <mergeCell ref="A36:E36"/>
    <mergeCell ref="G36:I36"/>
    <mergeCell ref="A40:E40"/>
    <mergeCell ref="H40:I40"/>
  </mergeCells>
  <pageMargins left="0.7" right="0.7"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GV_mau_01</vt:lpstr>
      <vt:lpstr>mau_00</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2018-04-25T12:35:40Z</cp:lastPrinted>
  <dcterms:created xsi:type="dcterms:W3CDTF">2018-04-22T04:07:39Z</dcterms:created>
  <dcterms:modified xsi:type="dcterms:W3CDTF">2018-05-06T04:21:22Z</dcterms:modified>
</cp:coreProperties>
</file>